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filterPrivacy="1"/>
  <bookViews>
    <workbookView showSheetTabs="0" xWindow="3120" yWindow="45" windowWidth="17685" windowHeight="11760" tabRatio="800" firstSheet="3" activeTab="3"/>
  </bookViews>
  <sheets>
    <sheet name="QC sheet" sheetId="51" state="hidden" r:id="rId1"/>
    <sheet name="Publishing QC sheet" sheetId="52" state="hidden" r:id="rId2"/>
    <sheet name="Building interactive" sheetId="50" state="hidden" r:id="rId3"/>
    <sheet name="Intro" sheetId="35" r:id="rId4"/>
    <sheet name="Tab2" sheetId="54" r:id="rId5"/>
    <sheet name="Tab3" sheetId="37" r:id="rId6"/>
    <sheet name="Tab4" sheetId="38" r:id="rId7"/>
    <sheet name="InterpretGuide" sheetId="41" r:id="rId8"/>
    <sheet name="CopyingInstruct" sheetId="42" r:id="rId9"/>
    <sheet name="QC_Tab2" sheetId="47" state="hidden" r:id="rId10"/>
    <sheet name="SQL" sheetId="53" state="hidden" r:id="rId11"/>
  </sheets>
  <definedNames>
    <definedName name="_xlnm._FilterDatabase" localSheetId="1" hidden="1">'Publishing QC sheet'!#REF!</definedName>
    <definedName name="_xlnm._FilterDatabase" localSheetId="0" hidden="1">'QC sheet'!$A$44:$C$47</definedName>
    <definedName name="_Sort" localSheetId="2" hidden="1">#REF!</definedName>
    <definedName name="_Sort" localSheetId="8" hidden="1">#REF!</definedName>
    <definedName name="_Sort" localSheetId="7" hidden="1">#REF!</definedName>
    <definedName name="_Sort" localSheetId="0" hidden="1">#REF!</definedName>
    <definedName name="_Sort" localSheetId="4" hidden="1">#REF!</definedName>
    <definedName name="_Sort" localSheetId="5" hidden="1">#REF!</definedName>
    <definedName name="_Sort" localSheetId="6" hidden="1">#REF!</definedName>
    <definedName name="_Sort" hidden="1">#REF!</definedName>
    <definedName name="participation_data" localSheetId="4">'Tab2'!$B$14:$N$47</definedName>
    <definedName name="participation_data">#REF!</definedName>
    <definedName name="Sort1" localSheetId="2" hidden="1">#REF!</definedName>
    <definedName name="Sort1" localSheetId="4" hidden="1">#REF!</definedName>
    <definedName name="Sort1" hidden="1">#REF!</definedName>
  </definedNames>
  <calcPr calcId="162913"/>
</workbook>
</file>

<file path=xl/calcChain.xml><?xml version="1.0" encoding="utf-8"?>
<calcChain xmlns="http://schemas.openxmlformats.org/spreadsheetml/2006/main">
  <c r="Q4" i="47" l="1"/>
  <c r="B43" i="47" l="1"/>
  <c r="R4" i="47"/>
  <c r="S4" i="47"/>
  <c r="T4" i="47"/>
  <c r="U4" i="47"/>
  <c r="V4" i="47"/>
  <c r="W4" i="47"/>
  <c r="X4" i="47"/>
  <c r="Y4" i="47"/>
  <c r="J43" i="47" s="1"/>
  <c r="Z4" i="47"/>
  <c r="K43" i="47" s="1"/>
  <c r="AA4" i="47"/>
  <c r="L43" i="47" s="1"/>
  <c r="AB4" i="47"/>
  <c r="M43" i="47" s="1"/>
  <c r="Q5" i="47"/>
  <c r="R5" i="47"/>
  <c r="S5" i="47"/>
  <c r="T5" i="47"/>
  <c r="U5" i="47"/>
  <c r="V5" i="47"/>
  <c r="W5" i="47"/>
  <c r="X5" i="47"/>
  <c r="I44" i="47" s="1"/>
  <c r="Y5" i="47"/>
  <c r="J44" i="47" s="1"/>
  <c r="Z5" i="47"/>
  <c r="K44" i="47" s="1"/>
  <c r="AA5" i="47"/>
  <c r="L44" i="47" s="1"/>
  <c r="AB5" i="47"/>
  <c r="M44" i="47" s="1"/>
  <c r="Q6" i="47"/>
  <c r="R6" i="47"/>
  <c r="S6" i="47"/>
  <c r="T6" i="47"/>
  <c r="U6" i="47"/>
  <c r="V6" i="47"/>
  <c r="W6" i="47"/>
  <c r="X6" i="47"/>
  <c r="I45" i="47" s="1"/>
  <c r="Y6" i="47"/>
  <c r="J45" i="47" s="1"/>
  <c r="Z6" i="47"/>
  <c r="K45" i="47" s="1"/>
  <c r="AA6" i="47"/>
  <c r="L45" i="47" s="1"/>
  <c r="AB6" i="47"/>
  <c r="M45" i="47" s="1"/>
  <c r="Q7" i="47"/>
  <c r="R7" i="47"/>
  <c r="S7" i="47"/>
  <c r="T7" i="47"/>
  <c r="U7" i="47"/>
  <c r="V7" i="47"/>
  <c r="W7" i="47"/>
  <c r="X7" i="47"/>
  <c r="I46" i="47" s="1"/>
  <c r="Y7" i="47"/>
  <c r="J46" i="47" s="1"/>
  <c r="Z7" i="47"/>
  <c r="K46" i="47" s="1"/>
  <c r="AA7" i="47"/>
  <c r="L46" i="47" s="1"/>
  <c r="AB7" i="47"/>
  <c r="M46" i="47" s="1"/>
  <c r="Q8" i="47"/>
  <c r="R8" i="47"/>
  <c r="S8" i="47"/>
  <c r="T8" i="47"/>
  <c r="U8" i="47"/>
  <c r="V8" i="47"/>
  <c r="W8" i="47"/>
  <c r="X8" i="47"/>
  <c r="I47" i="47" s="1"/>
  <c r="Y8" i="47"/>
  <c r="J47" i="47" s="1"/>
  <c r="Z8" i="47"/>
  <c r="K47" i="47" s="1"/>
  <c r="AA8" i="47"/>
  <c r="L47" i="47" s="1"/>
  <c r="AB8" i="47"/>
  <c r="M47" i="47" s="1"/>
  <c r="Q9" i="47"/>
  <c r="R9" i="47"/>
  <c r="S9" i="47"/>
  <c r="T9" i="47"/>
  <c r="U9" i="47"/>
  <c r="V9" i="47"/>
  <c r="W9" i="47"/>
  <c r="X9" i="47"/>
  <c r="I48" i="47" s="1"/>
  <c r="Y9" i="47"/>
  <c r="J48" i="47" s="1"/>
  <c r="Z9" i="47"/>
  <c r="K48" i="47" s="1"/>
  <c r="AA9" i="47"/>
  <c r="L48" i="47" s="1"/>
  <c r="AB9" i="47"/>
  <c r="M48" i="47" s="1"/>
  <c r="Q10" i="47"/>
  <c r="R10" i="47"/>
  <c r="S10" i="47"/>
  <c r="T10" i="47"/>
  <c r="U10" i="47"/>
  <c r="V10" i="47"/>
  <c r="W10" i="47"/>
  <c r="X10" i="47"/>
  <c r="I49" i="47" s="1"/>
  <c r="Y10" i="47"/>
  <c r="J49" i="47" s="1"/>
  <c r="Z10" i="47"/>
  <c r="K49" i="47" s="1"/>
  <c r="AA10" i="47"/>
  <c r="L49" i="47" s="1"/>
  <c r="AB10" i="47"/>
  <c r="M49" i="47" s="1"/>
  <c r="Q11" i="47"/>
  <c r="R11" i="47"/>
  <c r="S11" i="47"/>
  <c r="T11" i="47"/>
  <c r="U11" i="47"/>
  <c r="V11" i="47"/>
  <c r="W11" i="47"/>
  <c r="X11" i="47"/>
  <c r="I50" i="47" s="1"/>
  <c r="Y11" i="47"/>
  <c r="J50" i="47" s="1"/>
  <c r="Z11" i="47"/>
  <c r="K50" i="47" s="1"/>
  <c r="AA11" i="47"/>
  <c r="L50" i="47" s="1"/>
  <c r="AB11" i="47"/>
  <c r="M50" i="47" s="1"/>
  <c r="Q12" i="47"/>
  <c r="R12" i="47"/>
  <c r="S12" i="47"/>
  <c r="T12" i="47"/>
  <c r="U12" i="47"/>
  <c r="V12" i="47"/>
  <c r="W12" i="47"/>
  <c r="X12" i="47"/>
  <c r="I51" i="47" s="1"/>
  <c r="Y12" i="47"/>
  <c r="J51" i="47" s="1"/>
  <c r="Z12" i="47"/>
  <c r="K51" i="47" s="1"/>
  <c r="AA12" i="47"/>
  <c r="L51" i="47" s="1"/>
  <c r="AB12" i="47"/>
  <c r="M51" i="47" s="1"/>
  <c r="Q13" i="47"/>
  <c r="R13" i="47"/>
  <c r="S13" i="47"/>
  <c r="T13" i="47"/>
  <c r="U13" i="47"/>
  <c r="V13" i="47"/>
  <c r="W13" i="47"/>
  <c r="X13" i="47"/>
  <c r="I52" i="47" s="1"/>
  <c r="Y13" i="47"/>
  <c r="J52" i="47" s="1"/>
  <c r="Z13" i="47"/>
  <c r="K52" i="47" s="1"/>
  <c r="AA13" i="47"/>
  <c r="L52" i="47" s="1"/>
  <c r="AB13" i="47"/>
  <c r="M52" i="47" s="1"/>
  <c r="Q14" i="47"/>
  <c r="R14" i="47"/>
  <c r="S14" i="47"/>
  <c r="T14" i="47"/>
  <c r="U14" i="47"/>
  <c r="V14" i="47"/>
  <c r="W14" i="47"/>
  <c r="X14" i="47"/>
  <c r="I53" i="47" s="1"/>
  <c r="Y14" i="47"/>
  <c r="J53" i="47" s="1"/>
  <c r="Z14" i="47"/>
  <c r="K53" i="47" s="1"/>
  <c r="AA14" i="47"/>
  <c r="L53" i="47" s="1"/>
  <c r="AB14" i="47"/>
  <c r="M53" i="47" s="1"/>
  <c r="Q15" i="47"/>
  <c r="R15" i="47"/>
  <c r="S15" i="47"/>
  <c r="T15" i="47"/>
  <c r="U15" i="47"/>
  <c r="V15" i="47"/>
  <c r="W15" i="47"/>
  <c r="X15" i="47"/>
  <c r="I54" i="47" s="1"/>
  <c r="Y15" i="47"/>
  <c r="J54" i="47" s="1"/>
  <c r="Z15" i="47"/>
  <c r="K54" i="47" s="1"/>
  <c r="AA15" i="47"/>
  <c r="L54" i="47" s="1"/>
  <c r="AB15" i="47"/>
  <c r="M54" i="47" s="1"/>
  <c r="Q16" i="47"/>
  <c r="R16" i="47"/>
  <c r="S16" i="47"/>
  <c r="T16" i="47"/>
  <c r="U16" i="47"/>
  <c r="V16" i="47"/>
  <c r="W16" i="47"/>
  <c r="X16" i="47"/>
  <c r="I55" i="47" s="1"/>
  <c r="Y16" i="47"/>
  <c r="J55" i="47" s="1"/>
  <c r="Z16" i="47"/>
  <c r="K55" i="47" s="1"/>
  <c r="AA16" i="47"/>
  <c r="L55" i="47" s="1"/>
  <c r="AB16" i="47"/>
  <c r="M55" i="47" s="1"/>
  <c r="Q17" i="47"/>
  <c r="R17" i="47"/>
  <c r="S17" i="47"/>
  <c r="T17" i="47"/>
  <c r="U17" i="47"/>
  <c r="V17" i="47"/>
  <c r="W17" i="47"/>
  <c r="X17" i="47"/>
  <c r="I56" i="47" s="1"/>
  <c r="Y17" i="47"/>
  <c r="J56" i="47" s="1"/>
  <c r="Z17" i="47"/>
  <c r="K56" i="47" s="1"/>
  <c r="AA17" i="47"/>
  <c r="L56" i="47" s="1"/>
  <c r="AB17" i="47"/>
  <c r="M56" i="47" s="1"/>
  <c r="Q18" i="47"/>
  <c r="R18" i="47"/>
  <c r="S18" i="47"/>
  <c r="T18" i="47"/>
  <c r="U18" i="47"/>
  <c r="V18" i="47"/>
  <c r="W18" i="47"/>
  <c r="X18" i="47"/>
  <c r="I57" i="47" s="1"/>
  <c r="Y18" i="47"/>
  <c r="J57" i="47" s="1"/>
  <c r="Z18" i="47"/>
  <c r="K57" i="47" s="1"/>
  <c r="AA18" i="47"/>
  <c r="L57" i="47" s="1"/>
  <c r="AB18" i="47"/>
  <c r="M57" i="47" s="1"/>
  <c r="Q19" i="47"/>
  <c r="R19" i="47"/>
  <c r="S19" i="47"/>
  <c r="T19" i="47"/>
  <c r="U19" i="47"/>
  <c r="V19" i="47"/>
  <c r="W19" i="47"/>
  <c r="X19" i="47"/>
  <c r="I58" i="47" s="1"/>
  <c r="Y19" i="47"/>
  <c r="J58" i="47" s="1"/>
  <c r="Z19" i="47"/>
  <c r="K58" i="47" s="1"/>
  <c r="AA19" i="47"/>
  <c r="L58" i="47" s="1"/>
  <c r="AB19" i="47"/>
  <c r="M58" i="47" s="1"/>
  <c r="Q20" i="47"/>
  <c r="R20" i="47"/>
  <c r="S20" i="47"/>
  <c r="T20" i="47"/>
  <c r="U20" i="47"/>
  <c r="V20" i="47"/>
  <c r="W20" i="47"/>
  <c r="X20" i="47"/>
  <c r="I59" i="47" s="1"/>
  <c r="Y20" i="47"/>
  <c r="J59" i="47" s="1"/>
  <c r="Z20" i="47"/>
  <c r="K59" i="47" s="1"/>
  <c r="AA20" i="47"/>
  <c r="L59" i="47" s="1"/>
  <c r="AB20" i="47"/>
  <c r="M59" i="47" s="1"/>
  <c r="Q21" i="47"/>
  <c r="R21" i="47"/>
  <c r="S21" i="47"/>
  <c r="T21" i="47"/>
  <c r="U21" i="47"/>
  <c r="V21" i="47"/>
  <c r="W21" i="47"/>
  <c r="X21" i="47"/>
  <c r="I60" i="47" s="1"/>
  <c r="Y21" i="47"/>
  <c r="J60" i="47" s="1"/>
  <c r="Z21" i="47"/>
  <c r="K60" i="47" s="1"/>
  <c r="AA21" i="47"/>
  <c r="L60" i="47" s="1"/>
  <c r="AB21" i="47"/>
  <c r="M60" i="47" s="1"/>
  <c r="Q22" i="47"/>
  <c r="R22" i="47"/>
  <c r="S22" i="47"/>
  <c r="T22" i="47"/>
  <c r="U22" i="47"/>
  <c r="V22" i="47"/>
  <c r="W22" i="47"/>
  <c r="X22" i="47"/>
  <c r="I61" i="47" s="1"/>
  <c r="Y22" i="47"/>
  <c r="J61" i="47" s="1"/>
  <c r="Z22" i="47"/>
  <c r="K61" i="47" s="1"/>
  <c r="AA22" i="47"/>
  <c r="L61" i="47" s="1"/>
  <c r="AB22" i="47"/>
  <c r="M61" i="47" s="1"/>
  <c r="Q23" i="47"/>
  <c r="R23" i="47"/>
  <c r="S23" i="47"/>
  <c r="T23" i="47"/>
  <c r="U23" i="47"/>
  <c r="V23" i="47"/>
  <c r="W23" i="47"/>
  <c r="X23" i="47"/>
  <c r="I62" i="47" s="1"/>
  <c r="Y23" i="47"/>
  <c r="J62" i="47" s="1"/>
  <c r="Z23" i="47"/>
  <c r="K62" i="47" s="1"/>
  <c r="AA23" i="47"/>
  <c r="L62" i="47" s="1"/>
  <c r="AB23" i="47"/>
  <c r="M62" i="47" s="1"/>
  <c r="Q24" i="47"/>
  <c r="R24" i="47"/>
  <c r="S24" i="47"/>
  <c r="T24" i="47"/>
  <c r="U24" i="47"/>
  <c r="V24" i="47"/>
  <c r="W24" i="47"/>
  <c r="X24" i="47"/>
  <c r="I63" i="47" s="1"/>
  <c r="Y24" i="47"/>
  <c r="J63" i="47" s="1"/>
  <c r="Z24" i="47"/>
  <c r="K63" i="47" s="1"/>
  <c r="AA24" i="47"/>
  <c r="L63" i="47" s="1"/>
  <c r="AB24" i="47"/>
  <c r="M63" i="47" s="1"/>
  <c r="Q25" i="47"/>
  <c r="R25" i="47"/>
  <c r="S25" i="47"/>
  <c r="T25" i="47"/>
  <c r="U25" i="47"/>
  <c r="V25" i="47"/>
  <c r="W25" i="47"/>
  <c r="X25" i="47"/>
  <c r="I64" i="47" s="1"/>
  <c r="Y25" i="47"/>
  <c r="J64" i="47" s="1"/>
  <c r="Z25" i="47"/>
  <c r="K64" i="47" s="1"/>
  <c r="AA25" i="47"/>
  <c r="L64" i="47" s="1"/>
  <c r="AB25" i="47"/>
  <c r="M64" i="47" s="1"/>
  <c r="Q26" i="47"/>
  <c r="R26" i="47"/>
  <c r="S26" i="47"/>
  <c r="T26" i="47"/>
  <c r="U26" i="47"/>
  <c r="V26" i="47"/>
  <c r="W26" i="47"/>
  <c r="X26" i="47"/>
  <c r="I65" i="47" s="1"/>
  <c r="Y26" i="47"/>
  <c r="J65" i="47" s="1"/>
  <c r="Z26" i="47"/>
  <c r="K65" i="47" s="1"/>
  <c r="AA26" i="47"/>
  <c r="L65" i="47" s="1"/>
  <c r="AB26" i="47"/>
  <c r="M65" i="47" s="1"/>
  <c r="Q27" i="47"/>
  <c r="R27" i="47"/>
  <c r="S27" i="47"/>
  <c r="T27" i="47"/>
  <c r="U27" i="47"/>
  <c r="V27" i="47"/>
  <c r="W27" i="47"/>
  <c r="X27" i="47"/>
  <c r="I66" i="47" s="1"/>
  <c r="Y27" i="47"/>
  <c r="J66" i="47" s="1"/>
  <c r="Z27" i="47"/>
  <c r="K66" i="47" s="1"/>
  <c r="AA27" i="47"/>
  <c r="L66" i="47" s="1"/>
  <c r="AB27" i="47"/>
  <c r="M66" i="47" s="1"/>
  <c r="Q28" i="47"/>
  <c r="R28" i="47"/>
  <c r="S28" i="47"/>
  <c r="T28" i="47"/>
  <c r="U28" i="47"/>
  <c r="V28" i="47"/>
  <c r="W28" i="47"/>
  <c r="X28" i="47"/>
  <c r="I67" i="47" s="1"/>
  <c r="Y28" i="47"/>
  <c r="J67" i="47" s="1"/>
  <c r="Z28" i="47"/>
  <c r="K67" i="47" s="1"/>
  <c r="AA28" i="47"/>
  <c r="L67" i="47" s="1"/>
  <c r="AB28" i="47"/>
  <c r="M67" i="47" s="1"/>
  <c r="Q29" i="47"/>
  <c r="R29" i="47"/>
  <c r="S29" i="47"/>
  <c r="T29" i="47"/>
  <c r="U29" i="47"/>
  <c r="V29" i="47"/>
  <c r="W29" i="47"/>
  <c r="X29" i="47"/>
  <c r="I68" i="47" s="1"/>
  <c r="Y29" i="47"/>
  <c r="J68" i="47" s="1"/>
  <c r="Z29" i="47"/>
  <c r="K68" i="47" s="1"/>
  <c r="AA29" i="47"/>
  <c r="L68" i="47" s="1"/>
  <c r="AB29" i="47"/>
  <c r="M68" i="47" s="1"/>
  <c r="Q30" i="47"/>
  <c r="R30" i="47"/>
  <c r="S30" i="47"/>
  <c r="T30" i="47"/>
  <c r="U30" i="47"/>
  <c r="V30" i="47"/>
  <c r="W30" i="47"/>
  <c r="X30" i="47"/>
  <c r="I69" i="47" s="1"/>
  <c r="Y30" i="47"/>
  <c r="J69" i="47" s="1"/>
  <c r="Z30" i="47"/>
  <c r="K69" i="47" s="1"/>
  <c r="AA30" i="47"/>
  <c r="L69" i="47" s="1"/>
  <c r="AB30" i="47"/>
  <c r="M69" i="47" s="1"/>
  <c r="Q31" i="47"/>
  <c r="R31" i="47"/>
  <c r="S31" i="47"/>
  <c r="T31" i="47"/>
  <c r="U31" i="47"/>
  <c r="V31" i="47"/>
  <c r="W31" i="47"/>
  <c r="X31" i="47"/>
  <c r="I70" i="47" s="1"/>
  <c r="Y31" i="47"/>
  <c r="J70" i="47" s="1"/>
  <c r="Z31" i="47"/>
  <c r="K70" i="47" s="1"/>
  <c r="AA31" i="47"/>
  <c r="L70" i="47" s="1"/>
  <c r="AB31" i="47"/>
  <c r="M70" i="47" s="1"/>
  <c r="Q32" i="47"/>
  <c r="R32" i="47"/>
  <c r="S32" i="47"/>
  <c r="T32" i="47"/>
  <c r="U32" i="47"/>
  <c r="V32" i="47"/>
  <c r="W32" i="47"/>
  <c r="X32" i="47"/>
  <c r="I71" i="47" s="1"/>
  <c r="Y32" i="47"/>
  <c r="J71" i="47" s="1"/>
  <c r="Z32" i="47"/>
  <c r="K71" i="47" s="1"/>
  <c r="AA32" i="47"/>
  <c r="L71" i="47" s="1"/>
  <c r="AB32" i="47"/>
  <c r="M71" i="47" s="1"/>
  <c r="Q33" i="47"/>
  <c r="R33" i="47"/>
  <c r="S33" i="47"/>
  <c r="T33" i="47"/>
  <c r="U33" i="47"/>
  <c r="V33" i="47"/>
  <c r="W33" i="47"/>
  <c r="X33" i="47"/>
  <c r="I72" i="47" s="1"/>
  <c r="Y33" i="47"/>
  <c r="J72" i="47" s="1"/>
  <c r="Z33" i="47"/>
  <c r="K72" i="47" s="1"/>
  <c r="AA33" i="47"/>
  <c r="L72" i="47" s="1"/>
  <c r="AB33" i="47"/>
  <c r="M72" i="47" s="1"/>
  <c r="Q34" i="47"/>
  <c r="R34" i="47"/>
  <c r="S34" i="47"/>
  <c r="T34" i="47"/>
  <c r="U34" i="47"/>
  <c r="V34" i="47"/>
  <c r="W34" i="47"/>
  <c r="X34" i="47"/>
  <c r="I73" i="47" s="1"/>
  <c r="Y34" i="47"/>
  <c r="J73" i="47" s="1"/>
  <c r="Z34" i="47"/>
  <c r="K73" i="47" s="1"/>
  <c r="AA34" i="47"/>
  <c r="L73" i="47" s="1"/>
  <c r="AB34" i="47"/>
  <c r="M73" i="47" s="1"/>
  <c r="Q35" i="47"/>
  <c r="R35" i="47"/>
  <c r="S35" i="47"/>
  <c r="T35" i="47"/>
  <c r="U35" i="47"/>
  <c r="V35" i="47"/>
  <c r="W35" i="47"/>
  <c r="X35" i="47"/>
  <c r="I74" i="47" s="1"/>
  <c r="Y35" i="47"/>
  <c r="J74" i="47" s="1"/>
  <c r="Z35" i="47"/>
  <c r="K74" i="47" s="1"/>
  <c r="AA35" i="47"/>
  <c r="L74" i="47" s="1"/>
  <c r="AB35" i="47"/>
  <c r="M74" i="47" s="1"/>
  <c r="Q36" i="47"/>
  <c r="R36" i="47"/>
  <c r="S36" i="47"/>
  <c r="T36" i="47"/>
  <c r="U36" i="47"/>
  <c r="V36" i="47"/>
  <c r="W36" i="47"/>
  <c r="X36" i="47"/>
  <c r="I75" i="47" s="1"/>
  <c r="Y36" i="47"/>
  <c r="J75" i="47" s="1"/>
  <c r="Z36" i="47"/>
  <c r="K75" i="47" s="1"/>
  <c r="AA36" i="47"/>
  <c r="L75" i="47" s="1"/>
  <c r="AB36" i="47"/>
  <c r="M75" i="47" s="1"/>
  <c r="Q37" i="47"/>
  <c r="R37" i="47"/>
  <c r="S37" i="47"/>
  <c r="T37" i="47"/>
  <c r="U37" i="47"/>
  <c r="V37" i="47"/>
  <c r="W37" i="47"/>
  <c r="X37" i="47"/>
  <c r="I76" i="47" s="1"/>
  <c r="Y37" i="47"/>
  <c r="J76" i="47" s="1"/>
  <c r="Z37" i="47"/>
  <c r="K76" i="47" s="1"/>
  <c r="AA37" i="47"/>
  <c r="L76" i="47" s="1"/>
  <c r="AB37" i="47"/>
  <c r="M76" i="47" s="1"/>
  <c r="Q38" i="47"/>
  <c r="R38" i="47"/>
  <c r="S38" i="47"/>
  <c r="T38" i="47"/>
  <c r="U38" i="47"/>
  <c r="V38" i="47"/>
  <c r="W38" i="47"/>
  <c r="X38" i="47"/>
  <c r="Y38" i="47"/>
  <c r="Z38" i="47"/>
  <c r="AA38" i="47"/>
  <c r="AB38" i="47"/>
  <c r="D58" i="47" l="1"/>
  <c r="G44" i="47"/>
  <c r="G75" i="47"/>
  <c r="I43" i="47"/>
  <c r="M77" i="47"/>
  <c r="L77" i="47"/>
  <c r="K77" i="47"/>
  <c r="J77" i="47"/>
  <c r="I77" i="47"/>
  <c r="H44" i="47"/>
  <c r="H45" i="47"/>
  <c r="H46" i="47"/>
  <c r="H47" i="47"/>
  <c r="H48" i="47"/>
  <c r="H49" i="47"/>
  <c r="H50" i="47"/>
  <c r="H51" i="47"/>
  <c r="H52" i="47"/>
  <c r="H53" i="47"/>
  <c r="H54" i="47"/>
  <c r="H55" i="47"/>
  <c r="H56" i="47"/>
  <c r="H57" i="47"/>
  <c r="H58" i="47"/>
  <c r="H59" i="47"/>
  <c r="H60" i="47"/>
  <c r="H61" i="47"/>
  <c r="H62" i="47"/>
  <c r="H63" i="47"/>
  <c r="H64" i="47"/>
  <c r="H65" i="47"/>
  <c r="H66" i="47"/>
  <c r="H67" i="47"/>
  <c r="H68" i="47"/>
  <c r="H69" i="47"/>
  <c r="H70" i="47"/>
  <c r="H71" i="47"/>
  <c r="H72" i="47"/>
  <c r="H73" i="47"/>
  <c r="H74" i="47"/>
  <c r="H75" i="47"/>
  <c r="H76" i="47"/>
  <c r="H77" i="47"/>
  <c r="H43" i="47"/>
  <c r="G45" i="47"/>
  <c r="G46" i="47"/>
  <c r="G47" i="47"/>
  <c r="G48" i="47"/>
  <c r="G49" i="47"/>
  <c r="G50" i="47"/>
  <c r="G51" i="47"/>
  <c r="G52" i="47"/>
  <c r="G53" i="47"/>
  <c r="G54" i="47"/>
  <c r="G55" i="47"/>
  <c r="G56" i="47"/>
  <c r="G57" i="47"/>
  <c r="G58" i="47"/>
  <c r="G59" i="47"/>
  <c r="G60" i="47"/>
  <c r="G61" i="47"/>
  <c r="G62" i="47"/>
  <c r="G63" i="47"/>
  <c r="G64" i="47"/>
  <c r="G65" i="47"/>
  <c r="G66" i="47"/>
  <c r="G67" i="47"/>
  <c r="G68" i="47"/>
  <c r="G69" i="47"/>
  <c r="G70" i="47"/>
  <c r="G71" i="47"/>
  <c r="G72" i="47"/>
  <c r="G73" i="47"/>
  <c r="G74" i="47"/>
  <c r="G76" i="47"/>
  <c r="G77" i="47"/>
  <c r="G43" i="47"/>
  <c r="F44" i="47"/>
  <c r="F45" i="47"/>
  <c r="F46" i="47"/>
  <c r="F47" i="47"/>
  <c r="F48" i="47"/>
  <c r="F49" i="47"/>
  <c r="F50" i="47"/>
  <c r="F51" i="47"/>
  <c r="F52" i="47"/>
  <c r="F53" i="47"/>
  <c r="F54" i="47"/>
  <c r="F55" i="47"/>
  <c r="F56" i="47"/>
  <c r="F57" i="47"/>
  <c r="F58" i="47"/>
  <c r="F59" i="47"/>
  <c r="F60" i="47"/>
  <c r="F61" i="47"/>
  <c r="F62" i="47"/>
  <c r="F63" i="47"/>
  <c r="F64" i="47"/>
  <c r="F65" i="47"/>
  <c r="F66" i="47"/>
  <c r="F67" i="47"/>
  <c r="F68" i="47"/>
  <c r="F69" i="47"/>
  <c r="F70" i="47"/>
  <c r="F71" i="47"/>
  <c r="F72" i="47"/>
  <c r="F73" i="47"/>
  <c r="F74" i="47"/>
  <c r="F75" i="47"/>
  <c r="F76" i="47"/>
  <c r="F77" i="47"/>
  <c r="F43" i="47"/>
  <c r="E44" i="47"/>
  <c r="E45" i="47"/>
  <c r="E46" i="47"/>
  <c r="E47" i="47"/>
  <c r="E48" i="47"/>
  <c r="E49" i="47"/>
  <c r="E50" i="47"/>
  <c r="E51" i="47"/>
  <c r="E52" i="47"/>
  <c r="E53" i="47"/>
  <c r="E54" i="47"/>
  <c r="E55" i="47"/>
  <c r="E56" i="47"/>
  <c r="E57" i="47"/>
  <c r="E58" i="47"/>
  <c r="E59" i="47"/>
  <c r="E60" i="47"/>
  <c r="E61" i="47"/>
  <c r="E62" i="47"/>
  <c r="E63" i="47"/>
  <c r="E64" i="47"/>
  <c r="E65" i="47"/>
  <c r="E66" i="47"/>
  <c r="E67" i="47"/>
  <c r="E68" i="47"/>
  <c r="E69" i="47"/>
  <c r="E70" i="47"/>
  <c r="E71" i="47"/>
  <c r="E72" i="47"/>
  <c r="E73" i="47"/>
  <c r="E74" i="47"/>
  <c r="E75" i="47"/>
  <c r="E76" i="47"/>
  <c r="E77" i="47"/>
  <c r="E43" i="47"/>
  <c r="D44" i="47"/>
  <c r="D45" i="47"/>
  <c r="D46" i="47"/>
  <c r="D47" i="47"/>
  <c r="D48" i="47"/>
  <c r="D49" i="47"/>
  <c r="D50" i="47"/>
  <c r="D51" i="47"/>
  <c r="D52" i="47"/>
  <c r="D53" i="47"/>
  <c r="D54" i="47"/>
  <c r="D55" i="47"/>
  <c r="D56" i="47"/>
  <c r="D57" i="47"/>
  <c r="D59" i="47"/>
  <c r="D60" i="47"/>
  <c r="D61" i="47"/>
  <c r="D62" i="47"/>
  <c r="D63" i="47"/>
  <c r="D64" i="47"/>
  <c r="D65" i="47"/>
  <c r="D66" i="47"/>
  <c r="D67" i="47"/>
  <c r="D68" i="47"/>
  <c r="D69" i="47"/>
  <c r="D70" i="47"/>
  <c r="D71" i="47"/>
  <c r="D72" i="47"/>
  <c r="D73" i="47"/>
  <c r="D74" i="47"/>
  <c r="D75" i="47"/>
  <c r="D76" i="47"/>
  <c r="D77" i="47"/>
  <c r="D43" i="47"/>
  <c r="C44" i="47"/>
  <c r="C45" i="47"/>
  <c r="C46" i="47"/>
  <c r="C47" i="47"/>
  <c r="C48" i="47"/>
  <c r="C49" i="47"/>
  <c r="C50" i="47"/>
  <c r="C51" i="47"/>
  <c r="C52" i="47"/>
  <c r="C53" i="47"/>
  <c r="C54" i="47"/>
  <c r="C55" i="47"/>
  <c r="C56" i="47"/>
  <c r="C57" i="47"/>
  <c r="C58" i="47"/>
  <c r="C59" i="47"/>
  <c r="C60" i="47"/>
  <c r="C61" i="47"/>
  <c r="C62" i="47"/>
  <c r="C63" i="47"/>
  <c r="C64" i="47"/>
  <c r="C65" i="47"/>
  <c r="C66" i="47"/>
  <c r="C67" i="47"/>
  <c r="C68" i="47"/>
  <c r="C69" i="47"/>
  <c r="C70" i="47"/>
  <c r="C71" i="47"/>
  <c r="C72" i="47"/>
  <c r="C73" i="47"/>
  <c r="C74" i="47"/>
  <c r="C75" i="47"/>
  <c r="C76" i="47"/>
  <c r="C77" i="47"/>
  <c r="C43" i="47"/>
  <c r="B56" i="47"/>
  <c r="B57" i="47"/>
  <c r="B58" i="47"/>
  <c r="B59" i="47"/>
  <c r="B60" i="47"/>
  <c r="B61" i="47"/>
  <c r="B62" i="47"/>
  <c r="B63" i="47"/>
  <c r="B64" i="47"/>
  <c r="B65" i="47"/>
  <c r="B66" i="47"/>
  <c r="B67" i="47"/>
  <c r="B68" i="47"/>
  <c r="B69" i="47"/>
  <c r="B70" i="47"/>
  <c r="B71" i="47"/>
  <c r="B72" i="47"/>
  <c r="B73" i="47"/>
  <c r="B74" i="47"/>
  <c r="B75" i="47"/>
  <c r="B76" i="47"/>
  <c r="B77" i="47"/>
  <c r="B44" i="47"/>
  <c r="B45" i="47"/>
  <c r="B46" i="47"/>
  <c r="B47" i="47"/>
  <c r="B48" i="47"/>
  <c r="B49" i="47"/>
  <c r="B50" i="47"/>
  <c r="B51" i="47"/>
  <c r="B52" i="47"/>
  <c r="B53" i="47"/>
  <c r="B54" i="47"/>
  <c r="B55" i="47"/>
  <c r="S5" i="53" l="1"/>
  <c r="S96" i="53"/>
  <c r="S97" i="53"/>
  <c r="S107" i="53"/>
  <c r="S134" i="53"/>
  <c r="S135" i="53"/>
  <c r="S137" i="53"/>
  <c r="S138" i="53"/>
  <c r="W169" i="53"/>
  <c r="S195" i="53"/>
  <c r="S196" i="53"/>
  <c r="S198" i="53"/>
  <c r="S199" i="53"/>
  <c r="U294" i="53"/>
  <c r="V324" i="53"/>
  <c r="V343" i="53"/>
  <c r="S381" i="53"/>
  <c r="S383" i="53"/>
  <c r="V447" i="53"/>
  <c r="S456" i="53"/>
  <c r="S459" i="53"/>
  <c r="S2" i="53" l="1"/>
  <c r="B2" i="53"/>
  <c r="B587" i="53" l="1"/>
  <c r="F137" i="53" l="1"/>
  <c r="B265" i="53"/>
  <c r="B37" i="52" l="1"/>
  <c r="E15" i="52"/>
  <c r="E12" i="52"/>
  <c r="E15" i="51"/>
  <c r="E12" i="51"/>
  <c r="H30" i="50" l="1"/>
  <c r="G30" i="50"/>
  <c r="E30" i="50"/>
  <c r="D30" i="50"/>
  <c r="C30" i="50"/>
  <c r="B30" i="50"/>
  <c r="H27" i="50"/>
  <c r="G27" i="50"/>
  <c r="E27" i="50"/>
  <c r="D27" i="50"/>
  <c r="C27" i="50"/>
  <c r="B27" i="50"/>
  <c r="H24" i="50"/>
  <c r="G24" i="50"/>
  <c r="E24" i="50"/>
  <c r="D24" i="50"/>
  <c r="C24" i="50"/>
  <c r="B24" i="50"/>
  <c r="H21" i="50"/>
  <c r="G21" i="50"/>
  <c r="E21" i="50"/>
  <c r="D21" i="50"/>
  <c r="C21" i="50"/>
  <c r="B21" i="50"/>
  <c r="H18" i="50"/>
  <c r="G18" i="50"/>
  <c r="E18" i="50"/>
  <c r="D18" i="50"/>
  <c r="C18" i="50"/>
  <c r="B18" i="50"/>
  <c r="H15" i="50"/>
  <c r="G15" i="50"/>
  <c r="E15" i="50"/>
  <c r="D15" i="50"/>
  <c r="C15" i="50"/>
  <c r="B15" i="50"/>
  <c r="H12" i="50"/>
  <c r="G12" i="50"/>
  <c r="E12" i="50"/>
  <c r="D12" i="50"/>
  <c r="C12" i="50"/>
  <c r="B12" i="50"/>
  <c r="H9" i="50"/>
  <c r="G9" i="50"/>
  <c r="E9" i="50"/>
  <c r="D9" i="50"/>
  <c r="C9" i="50"/>
  <c r="B9" i="50"/>
</calcChain>
</file>

<file path=xl/sharedStrings.xml><?xml version="1.0" encoding="utf-8"?>
<sst xmlns="http://schemas.openxmlformats.org/spreadsheetml/2006/main" count="1691" uniqueCount="882">
  <si>
    <t>Figure 1</t>
  </si>
  <si>
    <t>Copying and pasting charts and tables to use in documents, reports or presentations</t>
  </si>
  <si>
    <t xml:space="preserve">Why use this method to copy and paste charts </t>
  </si>
  <si>
    <t>If the standard {Copy} and {Paste} option is used for inserting Excel charts into documents, reports</t>
  </si>
  <si>
    <t>or presentations then frequently the chart will lose some of its formatting and/or the axes labels may be</t>
  </si>
  <si>
    <t>truncated. Similarly, table column sizes are often distorted using the standard {Copy} and {Paste}</t>
  </si>
  <si>
    <t>method if a table is too wide. The technique described below overcomes these issues.</t>
  </si>
  <si>
    <t>Copying and pasting a chart</t>
  </si>
  <si>
    <t xml:space="preserve">Select the chart you want to copy by left clicking on it once i.e. so that the surrounding points are </t>
  </si>
  <si>
    <t>displayed.  For tables, left click the top left hand corner and drag the mouse to the bottom right corner.</t>
  </si>
  <si>
    <t>On the 'Home' tab click the paste icon</t>
  </si>
  <si>
    <t>Click 'As picture' option and 'Copy as picture' (see figure 1 for chart selection)</t>
  </si>
  <si>
    <t>Choose 'As shown on screen' and 'picture' (see figure 2, also showing table area selection)</t>
  </si>
  <si>
    <t xml:space="preserve">Using your mouse click on the point where you want to insert a copy of the chart e.g. in a Word </t>
  </si>
  <si>
    <t>document / presentation</t>
  </si>
  <si>
    <t>On the 'Home' tab click 'paste' then 'paste special' and choose to insert as 'Picture (enhanced metafile)'</t>
  </si>
  <si>
    <t>(see figure 3)</t>
  </si>
  <si>
    <t>Figure 2</t>
  </si>
  <si>
    <t>Figure 3</t>
  </si>
  <si>
    <t>Notes</t>
  </si>
  <si>
    <t>Pass / review etc</t>
  </si>
  <si>
    <t>Analysis 2</t>
  </si>
  <si>
    <t>not applicable</t>
  </si>
  <si>
    <t>Additional QC</t>
  </si>
  <si>
    <t>All elements get selected and pasted when following the copying charts and tables instructions</t>
  </si>
  <si>
    <t>If the table and chart are not always visible without scrolling 'View table' and 'View chart' hyperlinks have been added</t>
  </si>
  <si>
    <t>Maps - click here to view guidance</t>
  </si>
  <si>
    <t>Charts - click here to view guidance</t>
  </si>
  <si>
    <t>Tables - click here to view guidance</t>
  </si>
  <si>
    <t>Formatting</t>
  </si>
  <si>
    <t>Comparable to Healthshow / e-pedw?</t>
  </si>
  <si>
    <t>Comparable to previous findings?</t>
  </si>
  <si>
    <t>Do the figures look OK?</t>
  </si>
  <si>
    <t>Results</t>
  </si>
  <si>
    <t>Table and chart headings are correct for all options in the selection box(es)</t>
  </si>
  <si>
    <t>The correct data appear for all options in the selection box(es)</t>
  </si>
  <si>
    <t>selection lists</t>
  </si>
  <si>
    <t>If a selection list(s) is included:</t>
  </si>
  <si>
    <t>Drop down /</t>
  </si>
  <si>
    <t>Spot check cells referencing data from other sheets</t>
  </si>
  <si>
    <t>Spot check formulae for accuracy and consistency</t>
  </si>
  <si>
    <t>Correct weightings used for direct standardisation</t>
  </si>
  <si>
    <t>Comparator (eg Wales average) provided as appropriate</t>
  </si>
  <si>
    <t>Correct method used for testing statistical significance</t>
  </si>
  <si>
    <t xml:space="preserve">Are 95% C.I.s referenced correctly? Check + / - error bars  </t>
  </si>
  <si>
    <t>Correct method used for deriving 95% C.I.</t>
  </si>
  <si>
    <t>Correct decision to include or omit confidence intervals</t>
  </si>
  <si>
    <t>Appropriate use of crude or age-standardised rates</t>
  </si>
  <si>
    <t>Analytical method</t>
  </si>
  <si>
    <t>Data have been copied into spreadsheet correctly</t>
  </si>
  <si>
    <t>Population data are unrounded for rate calculation</t>
  </si>
  <si>
    <t>Matches numerator in age/sex, time period and area</t>
  </si>
  <si>
    <t>Extracted from correct SQL table / spreadsheet / website</t>
  </si>
  <si>
    <t>Denominator</t>
  </si>
  <si>
    <t>Correct ICD/OPCS codes used in query to extract data</t>
  </si>
  <si>
    <t>Extract is for correct age/sex, time period and area</t>
  </si>
  <si>
    <t>Numerator</t>
  </si>
  <si>
    <t>Raw data</t>
  </si>
  <si>
    <t>Analysis 1</t>
  </si>
  <si>
    <t>Agreed format used (as linked from the MPG library)</t>
  </si>
  <si>
    <t>ICD / OPCS codes included as appropriate</t>
  </si>
  <si>
    <t>Source is clear and mentions numerator and denominator</t>
  </si>
  <si>
    <t>Notes and caveats are sufficiently detailed</t>
  </si>
  <si>
    <t>All sections completed</t>
  </si>
  <si>
    <t>Content</t>
  </si>
  <si>
    <t>Readme sheet</t>
  </si>
  <si>
    <t>Correct copyright statement included</t>
  </si>
  <si>
    <t>Referencing - check Public Health Wales guidance</t>
  </si>
  <si>
    <t>Have print areas been set so outputs print correctly?</t>
  </si>
  <si>
    <t>All hyperlinks work correctly</t>
  </si>
  <si>
    <t>'ScreenTip' has been added for all hyperlinks
{Edit hyperlink} {Select 'ScreenTip'} {Enter desired text}</t>
  </si>
  <si>
    <t>If the spreadsheet includes navigational hyperlinks:</t>
  </si>
  <si>
    <t>Navigation</t>
  </si>
  <si>
    <t>Latest instructions used for copying charts and tables</t>
  </si>
  <si>
    <t>Raw data remains unchanged in a separate sheet, making QC easier and enabling future updating of the analysis</t>
  </si>
  <si>
    <t>It is clear where all the data have come from, e.g. by including links to other workbooks or web pages</t>
  </si>
  <si>
    <t>Data are linked using cell references, rather than copied-and-pasted, enabling automation and making QC easier</t>
  </si>
  <si>
    <t>Excel methods</t>
  </si>
  <si>
    <t>Has the work been entered into the job logging database? If yes, include the job ID in the notes section</t>
  </si>
  <si>
    <t>Has the spreadsheet been cleared of i) metadata (use 'Inspect Document' tool, ignore headers) and ii) unnecessary named ranges (use 'Name Manager')?</t>
  </si>
  <si>
    <t>References included as appropriate</t>
  </si>
  <si>
    <t>Does the analysis answer the question being asked?</t>
  </si>
  <si>
    <t>Overall product</t>
  </si>
  <si>
    <t>QC template</t>
  </si>
  <si>
    <t>QC point which has been actioned</t>
  </si>
  <si>
    <t>corrected</t>
  </si>
  <si>
    <t>Possible error - insert note to explain why</t>
  </si>
  <si>
    <t>review</t>
  </si>
  <si>
    <t>Guide to formatting Readme sheet:</t>
  </si>
  <si>
    <t>Further clarification needed to complete QC - insert note to explain why</t>
  </si>
  <si>
    <t>?</t>
  </si>
  <si>
    <t>Passed</t>
  </si>
  <si>
    <t>pass</t>
  </si>
  <si>
    <t>Not applicable</t>
  </si>
  <si>
    <t>QCing tables, charts and maps (section nos. in brackets):</t>
  </si>
  <si>
    <t xml:space="preserve">Refer to 'Guidelines to Presenting data' when </t>
  </si>
  <si>
    <t>Key to symbols (pick from drop-down list in 'Pass/review' column)</t>
  </si>
  <si>
    <t>Additional notes / changes made</t>
  </si>
  <si>
    <t>Time taken</t>
  </si>
  <si>
    <t>Items QC'd</t>
  </si>
  <si>
    <t>Name</t>
  </si>
  <si>
    <t>Date</t>
  </si>
  <si>
    <t>Audit trail</t>
  </si>
  <si>
    <t>OAT Quality Control</t>
  </si>
  <si>
    <t>Click 'OK'</t>
  </si>
  <si>
    <t>In the 'Display options for this worksheet' section, untick 'Show row and column headers'</t>
  </si>
  <si>
    <t>Click on 'Advanced'</t>
  </si>
  <si>
    <t>Select 'Excel options'</t>
  </si>
  <si>
    <t xml:space="preserve">Click on the Windows icon </t>
  </si>
  <si>
    <t>Remove column and row headers</t>
  </si>
  <si>
    <t>In the 'Display options for this workbook' section, untick 'Show sheet tabs'</t>
  </si>
  <si>
    <t>Return to QC checklist</t>
  </si>
  <si>
    <t>Remove sheet tabs</t>
  </si>
  <si>
    <t>Re-enter password and click 'OK'</t>
  </si>
  <si>
    <t>Enter Observatory2o16 as password and click 'OK'</t>
  </si>
  <si>
    <t>Ensure 'Structure' is ticked</t>
  </si>
  <si>
    <t>Click 'Protect Structure and Windows'</t>
  </si>
  <si>
    <t>Select 'Protect Workbook'</t>
  </si>
  <si>
    <t>Select 'Review' menu option</t>
  </si>
  <si>
    <t>Protect workbook and hidden sheets</t>
  </si>
  <si>
    <t>Tick 'Select locked cells', 'Select unlocked cells' and 'Edit objects'</t>
  </si>
  <si>
    <t>Select 'Protect Sheet'</t>
  </si>
  <si>
    <t>Tick 'Locked' and 'Hidden' Click OK</t>
  </si>
  <si>
    <t>Select 'Protection</t>
  </si>
  <si>
    <t>Select 'Format cells'</t>
  </si>
  <si>
    <t>Right click in window</t>
  </si>
  <si>
    <t>Ctrl + A</t>
  </si>
  <si>
    <t>Click on desired sheet</t>
  </si>
  <si>
    <t>Repeat steps below for each visible sheet that requires protection:</t>
  </si>
  <si>
    <t>Protect data and formulae</t>
  </si>
  <si>
    <t>Click 'Close'</t>
  </si>
  <si>
    <t>Highlight and delete any unnecessary named ranges</t>
  </si>
  <si>
    <t>Click on 'Name Manager'</t>
  </si>
  <si>
    <t>Select the 'Review' menu option</t>
  </si>
  <si>
    <t>Clear named ranges</t>
  </si>
  <si>
    <t>Ensure any 'Document Properties and Personal Information Issues' are removed</t>
  </si>
  <si>
    <t>Click 'Inspect'</t>
  </si>
  <si>
    <t>Select 'Inspect Document'</t>
  </si>
  <si>
    <t>Select 'Prepare'</t>
  </si>
  <si>
    <t>Clear metadata</t>
  </si>
  <si>
    <t>Select 'Hide' or 'Delete' as appropriate</t>
  </si>
  <si>
    <t>Right click on relevant sheet</t>
  </si>
  <si>
    <t>Hiding or deleting sheets</t>
  </si>
  <si>
    <t>How do I action the steps to create the final file?</t>
  </si>
  <si>
    <t>Ensure final file works correctly when loaded onto Groupware (liaise with the Information Officer to complete this check)</t>
  </si>
  <si>
    <t xml:space="preserve">English: NameofProduct_DocumentTitle_Year_v1
 Welsh: NameofProduct_DocumentTitle_Year_v1_(w) </t>
  </si>
  <si>
    <r>
      <t xml:space="preserve">Create final version:
</t>
    </r>
    <r>
      <rPr>
        <sz val="8"/>
        <color theme="0" tint="-0.499984740745262"/>
        <rFont val="Verdana"/>
        <family val="2"/>
      </rPr>
      <t>For audit purposes, keep a completed version of this checklist in the penultimate version of the file</t>
    </r>
  </si>
  <si>
    <t>If being published as part of a suite of outputs, where applicable, the figures match across the different files</t>
  </si>
  <si>
    <t xml:space="preserve">Personal names and email addresses have been removed and, if required, replaced with the generic Observatory email address (publichealthwalesobservatory@wales.nhs.uk) </t>
  </si>
  <si>
    <t>If the spreadsheet is to be published on our website(s):</t>
  </si>
  <si>
    <t>Web</t>
  </si>
  <si>
    <t>Any outstanding QC issues have been addressed</t>
  </si>
  <si>
    <t>All</t>
  </si>
  <si>
    <t>Boys</t>
  </si>
  <si>
    <t>Girls</t>
  </si>
  <si>
    <t>Not measured</t>
  </si>
  <si>
    <t>Eligible</t>
  </si>
  <si>
    <t>Measured</t>
  </si>
  <si>
    <t>Wales</t>
  </si>
  <si>
    <t>Least deprived fifth</t>
  </si>
  <si>
    <t>Next least deprived</t>
  </si>
  <si>
    <t>Middle deprived</t>
  </si>
  <si>
    <t>Next most deprived</t>
  </si>
  <si>
    <t>Most deprived fifth</t>
  </si>
  <si>
    <t>Betsi Cadwaladr UHB</t>
  </si>
  <si>
    <t>Isle of Anglesey</t>
  </si>
  <si>
    <t>Gwynedd</t>
  </si>
  <si>
    <t>Conwy</t>
  </si>
  <si>
    <t>Denbighshire</t>
  </si>
  <si>
    <t>Flintshire</t>
  </si>
  <si>
    <t>Wrexham</t>
  </si>
  <si>
    <t>Powys THB</t>
  </si>
  <si>
    <t>Hywel Dda UHB</t>
  </si>
  <si>
    <t>Ceredigion</t>
  </si>
  <si>
    <t>Pembrokeshire</t>
  </si>
  <si>
    <t>Carmarthenshire</t>
  </si>
  <si>
    <t>ABM UHB</t>
  </si>
  <si>
    <t>Swansea</t>
  </si>
  <si>
    <t>Neath Port Talbot</t>
  </si>
  <si>
    <t>Bridgend</t>
  </si>
  <si>
    <t>Cardiff and Vale UHB</t>
  </si>
  <si>
    <t>Vale of Glamorgan</t>
  </si>
  <si>
    <t>Cardiff</t>
  </si>
  <si>
    <t>Cwm Taf UHB</t>
  </si>
  <si>
    <t>Rhondda Cynon Taf</t>
  </si>
  <si>
    <t>Merthyr Tydfil</t>
  </si>
  <si>
    <t>Aneurin Bevan UHB</t>
  </si>
  <si>
    <t>Caerphilly</t>
  </si>
  <si>
    <t>Blaenau Gwent</t>
  </si>
  <si>
    <t>Torfaen</t>
  </si>
  <si>
    <t>Monmouthshire</t>
  </si>
  <si>
    <t>Newport</t>
  </si>
  <si>
    <t>Produced by Public Health Wales Observatory, using CMP data (NWIS), WIMD 2014 (WG)</t>
  </si>
  <si>
    <t>% Participation</t>
  </si>
  <si>
    <t>All children</t>
  </si>
  <si>
    <t>Produced by Public Health Wales Observatory using CMP data (NWIS)</t>
  </si>
  <si>
    <t>Number of 
opt outs</t>
  </si>
  <si>
    <t>Participation in the Child Measurement Programme for Wales since 2012/13</t>
  </si>
  <si>
    <t>2012/13</t>
  </si>
  <si>
    <t>2013/14</t>
  </si>
  <si>
    <t>2014/15</t>
  </si>
  <si>
    <t>2015/16</t>
  </si>
  <si>
    <t>*Parents are given opportunity to opt their children out of the measurement programme.</t>
  </si>
  <si>
    <t>A report, additional data files and a 'Technical summary' are available at:</t>
  </si>
  <si>
    <t>http://www.wales.nhs.uk/sitesplus/888/page/67795</t>
  </si>
  <si>
    <t>Click on the tabs above to access the data:</t>
  </si>
  <si>
    <t xml:space="preserve">Guides to interpretation and copying charts and tables are also available from the tabs above. </t>
  </si>
  <si>
    <t>·         Participation</t>
  </si>
  <si>
    <t>·         Participation trends</t>
  </si>
  <si>
    <t>·         Opt outs</t>
  </si>
  <si>
    <t>Material contained in this document may be reproduced under the terms of the Open Government Licence (OGL)</t>
  </si>
  <si>
    <t xml:space="preserve">www.nationalarchives.gov.uk/doc/open-government-licence/version/3/  </t>
  </si>
  <si>
    <t xml:space="preserve">provided it is done so accurately and is not used in a misleading context. </t>
  </si>
  <si>
    <t>Project title</t>
  </si>
  <si>
    <t>Hyperlinks:</t>
  </si>
  <si>
    <t>Child Measurement Programme: Participation</t>
  </si>
  <si>
    <t>Text to appear in buttons above (in order):</t>
  </si>
  <si>
    <t>1st</t>
  </si>
  <si>
    <t>Introduction</t>
  </si>
  <si>
    <t>2nd</t>
  </si>
  <si>
    <t>Participation</t>
  </si>
  <si>
    <t>3rd</t>
  </si>
  <si>
    <t>Participation trends</t>
  </si>
  <si>
    <t>Logo image (created in Photoshop W2.34cm x H8.98cm)</t>
  </si>
  <si>
    <t>4th</t>
  </si>
  <si>
    <t>Opt outs</t>
  </si>
  <si>
    <t>5th</t>
  </si>
  <si>
    <t>Interpretation guide</t>
  </si>
  <si>
    <t>How to copy charts &amp; tables</t>
  </si>
  <si>
    <r>
      <t xml:space="preserve">Are there any information governance concerns,  e.g. small numbers / sensitive personal information. </t>
    </r>
    <r>
      <rPr>
        <b/>
        <sz val="10"/>
        <color rgb="FF266492"/>
        <rFont val="Verdana"/>
        <family val="2"/>
      </rPr>
      <t>N.b. Any disclosive content should be removed prior to release</t>
    </r>
  </si>
  <si>
    <t xml:space="preserve">- delete sheets and sections not needed OR not for release e.g.  disclosive numbers or QC sheets (ensure to paste data as values where appropriate) </t>
  </si>
  <si>
    <t>- hide all relevant sheets</t>
  </si>
  <si>
    <t>- ensure the spreadsheet has been cleared of metadata</t>
  </si>
  <si>
    <t>- ensure the spreadsheet has been cleared of unnecessary named ranges</t>
  </si>
  <si>
    <t>- protect data and formulae from being accessed</t>
  </si>
  <si>
    <t>- protect workbook and hidden sheets from being reinstated</t>
  </si>
  <si>
    <t>- remove sheet tabs</t>
  </si>
  <si>
    <t>- remove column and row headers</t>
  </si>
  <si>
    <t>Any 'not for release' content e.g.  disclosive numbers or QC sheets</t>
  </si>
  <si>
    <t xml:space="preserve"> should be deleted from final version prior to release</t>
  </si>
  <si>
    <t>Participation data from the Child Measurement Programme for Wales, children aged 4 to 5 years, 2016/17</t>
  </si>
  <si>
    <t>2016/17</t>
  </si>
  <si>
    <t>Children who have opted out*, Wales health boards, Child Measurement Programme for Wales, 2016/17</t>
  </si>
  <si>
    <t>/*----------------------------------------------------------------------------------</t>
  </si>
  <si>
    <t>-----------------------CMP Termly Monitoring Analysis-------------------------------</t>
  </si>
  <si>
    <t>Notes:Invlaid schools have been excluded, these were identified by manual inspection</t>
  </si>
  <si>
    <t>of school names. It is unlikely that the data in have additional invalid schools. Eventually a</t>
  </si>
  <si>
    <t>reference table will be created so that valid schools can be identified.</t>
  </si>
  <si>
    <t>---------------------------------------------------------------------------</t>
  </si>
  <si>
    <t>************************Step 1a********************************************/</t>
  </si>
  <si>
    <t>--Join numerator and denominator and WIMD 5th</t>
  </si>
  <si>
    <t>drop table #CMP</t>
  </si>
  <si>
    <t>Declare</t>
  </si>
  <si>
    <t xml:space="preserve">  @Start_Year INTEGER</t>
  </si>
  <si>
    <t xml:space="preserve">  @End_Year   INTEGER</t>
  </si>
  <si>
    <t>Set</t>
  </si>
  <si>
    <t xml:space="preserve"> @Start_year = 2016</t>
  </si>
  <si>
    <t xml:space="preserve"> @End_year = 2017</t>
  </si>
  <si>
    <t>Select</t>
  </si>
  <si>
    <t>Elig.[ChildIDPseudo]</t>
  </si>
  <si>
    <t xml:space="preserve">  ,Elig.[TRUST_CODE]</t>
  </si>
  <si>
    <t xml:space="preserve">  ,Elig.[trust_name]</t>
  </si>
  <si>
    <t xml:space="preserve">  ,Elig.[YearOfBirth]</t>
  </si>
  <si>
    <t xml:space="preserve">  ,Elig.[MonthOfBirth]</t>
  </si>
  <si>
    <t xml:space="preserve">  ,CAST(Elig.YearOfBirth AS VARCHAR(4)) + CAST(Elig.MonthOfBirth AS VARCHAR(2)) AS Birth_year_month</t>
  </si>
  <si>
    <t xml:space="preserve">  ,Meas.[Yearofexam]</t>
  </si>
  <si>
    <t xml:space="preserve">  ,Meas.[MonthOfExam]</t>
  </si>
  <si>
    <t xml:space="preserve">  ,Elig.[ethnic_group]</t>
  </si>
  <si>
    <t xml:space="preserve">  ,Elig.[sex]</t>
  </si>
  <si>
    <t xml:space="preserve">  ,Elig.[SchoolCodeCurrent]</t>
  </si>
  <si>
    <t xml:space="preserve">  ,CAST(Elig.trust_code AS VARCHAR ) + CAST(Elig.SchoolCodeCurrent AS VARCHAR) AS Curr_code</t>
  </si>
  <si>
    <t xml:space="preserve">  ,Elig.[SchoolNameCurrent]</t>
  </si>
  <si>
    <t xml:space="preserve">  ,Elig.[LSOA11CurrentCode]</t>
  </si>
  <si>
    <t xml:space="preserve">  ,Elig.[UA11CodeCurrent]</t>
  </si>
  <si>
    <t xml:space="preserve">  ,Elig.[UA11NameCurrent]</t>
  </si>
  <si>
    <t xml:space="preserve">  ,Elig.[LHBCodeCurrent]</t>
  </si>
  <si>
    <t xml:space="preserve">  ,Elig.[LHBNameCurrent]</t>
  </si>
  <si>
    <t xml:space="preserve">  ,Meas.[AgeAtExamDays]</t>
  </si>
  <si>
    <t xml:space="preserve">  ,Meas.[height]</t>
  </si>
  <si>
    <t xml:space="preserve">  ,Meas.[weight]</t>
  </si>
  <si>
    <t xml:space="preserve">  ,(10000/(SQUARE(Meas.height)))* Meas.[weight] as bmi </t>
  </si>
  <si>
    <t xml:space="preserve">  ,Meas.[SchoolCodeExam]</t>
  </si>
  <si>
    <t xml:space="preserve">  ,CAST(Elig.trust_code AS VARCHAR ) + CAST(Meas.SchoolCodeExam AS VARCHAR) AS Exam_code</t>
  </si>
  <si>
    <t xml:space="preserve">  ,Meas.[SchoolNameExam]</t>
  </si>
  <si>
    <t xml:space="preserve">  ,Meas.[REASON_NON_EXAM]</t>
  </si>
  <si>
    <t xml:space="preserve">  ,Meas.[LSOA11CodeExam]</t>
  </si>
  <si>
    <t xml:space="preserve">  ,Meas.[UA11CodeExam]</t>
  </si>
  <si>
    <t xml:space="preserve">  ,Meas.[UA11NameExam]</t>
  </si>
  <si>
    <t xml:space="preserve">  ,Meas.[LHBCodeExam]</t>
  </si>
  <si>
    <t xml:space="preserve">  ,Meas.[LHBNameExam]</t>
  </si>
  <si>
    <t xml:space="preserve">  ,Meas.[TrustExam]</t>
  </si>
  <si>
    <t xml:space="preserve">  ,Coalesce(Meas.[LSOA11CodeExam],Elig.[LSOA11CurrentCode]) 'LSOA_of_residence'</t>
  </si>
  <si>
    <t xml:space="preserve">  </t>
  </si>
  <si>
    <t xml:space="preserve">  ,WIMD5.Wales_Quintile_2014</t>
  </si>
  <si>
    <t xml:space="preserve">  ,WIMD5.la_name</t>
  </si>
  <si>
    <t xml:space="preserve">  ,WIMD5.health_board_name</t>
  </si>
  <si>
    <t xml:space="preserve">  ,'Include' as Eligible</t>
  </si>
  <si>
    <t xml:space="preserve">  ,'Include' as Measured</t>
  </si>
  <si>
    <t xml:space="preserve">  ,CAST('CMP' as varchar (50)) as Measured_elsewhere</t>
  </si>
  <si>
    <t xml:space="preserve">  ,CAST('0' as smallint) as gender</t>
  </si>
  <si>
    <t xml:space="preserve"> ,Meas.duplicate</t>
  </si>
  <si>
    <t>Into</t>
  </si>
  <si>
    <t>#CMP</t>
  </si>
  <si>
    <t>From</t>
  </si>
  <si>
    <t>Left Join</t>
  </si>
  <si>
    <t>on</t>
  </si>
  <si>
    <t>Meas.ChildIDPseudo = Elig.ChildIDPseudo</t>
  </si>
  <si>
    <t>[PHWDB].dbo.WIMD_2014 WIMD5</t>
  </si>
  <si>
    <t xml:space="preserve">on </t>
  </si>
  <si>
    <t>Coalesce(Meas.[LSOA11CurrentCode],Elig.[LSOA11CurrentCode]) = WIMD5.[LSOA_CODE]</t>
  </si>
  <si>
    <t>select count (*) from #CMP</t>
  </si>
  <si>
    <t>where duplicate is NULL</t>
  </si>
  <si>
    <t>where duplicate = 1</t>
  </si>
  <si>
    <t>where duplicate = 0</t>
  </si>
  <si>
    <t>delete from #CMP</t>
  </si>
  <si>
    <t>select * from #cmp</t>
  </si>
  <si>
    <t>--------------------------------------------------------------------------------------------------------</t>
  </si>
  <si>
    <t>/*********************Identify Eligible records*******************************************</t>
  </si>
  <si>
    <t>Criteria:</t>
  </si>
  <si>
    <t>*LSOA_residence is null or &lt;&gt; w</t>
  </si>
  <si>
    <t>*curr_code and exam_code are both null (check for blanks!)</t>
  </si>
  <si>
    <t>*curr_code is an excluded school and school_code_at_exam is null</t>
  </si>
  <si>
    <t>*Exam_code is an excluded school and LSOA_code_curr is null</t>
  </si>
  <si>
    <t>*Birth year between sept 2010 and August 2011</t>
  </si>
  <si>
    <t>*/</t>
  </si>
  <si>
    <t>---------------------------------------------------------------------------------------------------------</t>
  </si>
  <si>
    <t>Update</t>
  </si>
  <si>
    <t>gender = '1'</t>
  </si>
  <si>
    <t>where</t>
  </si>
  <si>
    <t>sex = 'F'</t>
  </si>
  <si>
    <t>Eligible = 'Exclude'</t>
  </si>
  <si>
    <t>PHWDB.dbo.CMP_Excluded_Sites EXAM</t>
  </si>
  <si>
    <t>EXAM.Excluded_Codes = #CMP.Exam_code</t>
  </si>
  <si>
    <t>PHWDB.dbo.CMP_Excluded_Sites Curr  --null will be VALID</t>
  </si>
  <si>
    <t>Curr.Excluded_Codes = #CMP.Curr_code</t>
  </si>
  <si>
    <t>Where</t>
  </si>
  <si>
    <t>LSOA_of_residence is NULL</t>
  </si>
  <si>
    <t>or</t>
  </si>
  <si>
    <t>Left(LSOA_of_residence,1) &lt;&gt; 'w'</t>
  </si>
  <si>
    <t>(EXAM.Excluded_Codes is not null and Curr.Excluded_Codes is not null)</t>
  </si>
  <si>
    <t>(SchoolCodeCurrent is NULL and SchoolCodeExam is NULL)</t>
  </si>
  <si>
    <t>(Curr.Excluded_Codes is not null and SchoolCodeExam is NULL)</t>
  </si>
  <si>
    <t>(EXAM.Excluded_Codes is not null and SchoolCodeCurrent is NULL)</t>
  </si>
  <si>
    <t>(YearOfBirth = (@Start_Year - 5) and MonthOfBirth &lt; 9) --too old</t>
  </si>
  <si>
    <t>YearOfBirth &lt; (@Start_Year - 5)</t>
  </si>
  <si>
    <t>(YearOfBirth = (@End_Year - 5) and MonthOfBirth &gt; 8)</t>
  </si>
  <si>
    <t>YearOfBirth &gt; (@End_Year - 5)</t>
  </si>
  <si>
    <t>sex not in ('M', 'F')</t>
  </si>
  <si>
    <t>----------------------------------------------------------------------------------------------------</t>
  </si>
  <si>
    <t>/*Exclude records from the Measured that:</t>
  </si>
  <si>
    <t>*have no LSOA</t>
  </si>
  <si>
    <t>*non-Welsh LSOA</t>
  </si>
  <si>
    <t>*no height</t>
  </si>
  <si>
    <t>*extreme height (outside +7SD)</t>
  </si>
  <si>
    <t>*no weight</t>
  </si>
  <si>
    <t>*extreme weight (outside +7SD)</t>
  </si>
  <si>
    <t>*parental consent withdrawn</t>
  </si>
  <si>
    <t>*outside of 12/13 school year</t>
  </si>
  <si>
    <t>*not 4-5 years old</t>
  </si>
  <si>
    <t>*unknown school</t>
  </si>
  <si>
    <t>*birth year month incorrect</t>
  </si>
  <si>
    <t>*unknown sex</t>
  </si>
  <si>
    <t>--------------------------------------------------------------------------------------------------</t>
  </si>
  <si>
    <t>Measured = 'Exclude'</t>
  </si>
  <si>
    <t>From        #CMP</t>
  </si>
  <si>
    <t xml:space="preserve">or </t>
  </si>
  <si>
    <t>[height] is NULL</t>
  </si>
  <si>
    <t>[height] &gt;  (Select AVG(Height) + (STDEV(Height) * 7)</t>
  </si>
  <si>
    <t>From   #CMP)</t>
  </si>
  <si>
    <t>[height] &lt;  (Select AVG(Height) - (STDEV(Height) * 7)</t>
  </si>
  <si>
    <t>[weight] is  NULL</t>
  </si>
  <si>
    <t>[weight] &gt;</t>
  </si>
  <si>
    <t>(Select AVG(Weight) + (STDEV(Weight) * 7)</t>
  </si>
  <si>
    <t>[weight] &lt;</t>
  </si>
  <si>
    <t>(Select Distinct Case when (Select AVG(Weight) - (STDEV(Weight) * 7) From   #CMP) &lt; 10 then 10 else</t>
  </si>
  <si>
    <t>(Select AVG(Weight) - (STDEV(Weight) * 7) From   #CMP)  End From #CMP)</t>
  </si>
  <si>
    <t xml:space="preserve">YearOfExam &lt; @Start_Year </t>
  </si>
  <si>
    <t>(YearOfExam = @Start_Year and MonthOfExam &lt;9)</t>
  </si>
  <si>
    <t xml:space="preserve">YearOfExam &gt; @End_Year </t>
  </si>
  <si>
    <t xml:space="preserve">(YearOfExam = @End_Year and MonthOfExam &gt; 8) </t>
  </si>
  <si>
    <t>YearOfExam &gt; @End_Year</t>
  </si>
  <si>
    <t>YearOfExam &lt; @Start_Year</t>
  </si>
  <si>
    <t>AgeAtExamDays &lt; 1457</t>
  </si>
  <si>
    <t>AgeAtExamDays &gt; 2185</t>
  </si>
  <si>
    <t>----------------------------------------------------------------------------------------------------------------</t>
  </si>
  <si>
    <t>/* Select - ALL RECORDS TABLE  (INCLUDING THOSE WHO RECORDS THAT ARE INELIGIBLE FOR MEASUREMENT)  */</t>
  </si>
  <si>
    <t>[ChildIDPseudo]</t>
  </si>
  <si>
    <t xml:space="preserve">  ,[trust_name]</t>
  </si>
  <si>
    <t xml:space="preserve">  ,[YearOfBirth]</t>
  </si>
  <si>
    <t xml:space="preserve">  ,[MonthOfBirth]</t>
  </si>
  <si>
    <t xml:space="preserve">  ,[YearOfExam]</t>
  </si>
  <si>
    <t xml:space="preserve">  ,[MonthOfExam]</t>
  </si>
  <si>
    <t xml:space="preserve">  ,[sex]</t>
  </si>
  <si>
    <t xml:space="preserve">  ,[ethnic_group]</t>
  </si>
  <si>
    <t xml:space="preserve">  ,[SchoolCodeCurrent]</t>
  </si>
  <si>
    <t xml:space="preserve">  ,[SchoolNameCurrent]</t>
  </si>
  <si>
    <t xml:space="preserve">  ,[AgeAtExamDays]</t>
  </si>
  <si>
    <t xml:space="preserve">  ,[height]</t>
  </si>
  <si>
    <t xml:space="preserve">  ,[weight]</t>
  </si>
  <si>
    <t xml:space="preserve">  ,bmi</t>
  </si>
  <si>
    <t xml:space="preserve">  ,[SchoolCodeExam]</t>
  </si>
  <si>
    <t xml:space="preserve">  ,[SchoolNameExam]</t>
  </si>
  <si>
    <t xml:space="preserve">  ,[reason_non_exam]</t>
  </si>
  <si>
    <t xml:space="preserve">  ,[TrustExam]</t>
  </si>
  <si>
    <t xml:space="preserve">  ,LSOA_of_residence</t>
  </si>
  <si>
    <t xml:space="preserve">  ,Wales_Quintile_2014</t>
  </si>
  <si>
    <t xml:space="preserve">  ,la_name</t>
  </si>
  <si>
    <t xml:space="preserve">  ,health_board_name</t>
  </si>
  <si>
    <t xml:space="preserve">  ,Measured</t>
  </si>
  <si>
    <t xml:space="preserve">  ,Eligible</t>
  </si>
  <si>
    <t xml:space="preserve">  ,gender</t>
  </si>
  <si>
    <t xml:space="preserve">  ,duplicate</t>
  </si>
  <si>
    <t>where sex in ('M', 'F')</t>
  </si>
  <si>
    <t>and</t>
  </si>
  <si>
    <t>duplicate = '0'</t>
  </si>
  <si>
    <t>----------------------------------------------------------------------------------------------</t>
  </si>
  <si>
    <t>/* Select Count MEASURED AND ELIGIBLE */</t>
  </si>
  <si>
    <t xml:space="preserve">Select Eligible, count (*) as Total </t>
  </si>
  <si>
    <t>from</t>
  </si>
  <si>
    <t xml:space="preserve">#CMP </t>
  </si>
  <si>
    <t>group by Eligible</t>
  </si>
  <si>
    <t>order by Eligible</t>
  </si>
  <si>
    <t xml:space="preserve">Select Measured, count (*) as Total </t>
  </si>
  <si>
    <t>group by Measured</t>
  </si>
  <si>
    <t>order by Measured</t>
  </si>
  <si>
    <t xml:space="preserve">--select * </t>
  </si>
  <si>
    <t>--where Eligible = 'Exclude'</t>
  </si>
  <si>
    <t>-----------------------------------------------------------------------------------------------------------------------------</t>
  </si>
  <si>
    <t xml:space="preserve">/*************************** SUMMARY BY CHILD HEALTH SYSTEM *********************************************  </t>
  </si>
  <si>
    <t>1st Select</t>
  </si>
  <si>
    <t>-</t>
  </si>
  <si>
    <t xml:space="preserve">ELIGIBLE/INELIGIBLE/VALID MEASUREMENT AND % PARTICIPATION  </t>
  </si>
  <si>
    <t>2nd Select</t>
  </si>
  <si>
    <t>Breakdown of Not measured/measurement not valid                  */</t>
  </si>
  <si>
    <t>------------------------------------------------------------------------------------------------------------------------------</t>
  </si>
  <si>
    <t>--1st SELECT by CHS</t>
  </si>
  <si>
    <t>Select trust_name 'Child Health System area'</t>
  </si>
  <si>
    <t>,Sum(Case when Eligible = 'Include' then Cast(1 as float) else 0 end) 'Eligible'</t>
  </si>
  <si>
    <t>,Sum(Case when Eligible = 'Exclude' then Cast(1 as float) else 0 end) 'Ineligible'</t>
  </si>
  <si>
    <t>,Sum(Case when Measured = 'Include' and Eligible = 'Include' then Cast(1 as float) else 0 end) 'Measured and valid'</t>
  </si>
  <si>
    <t>,Sum(Case when Measured = 'Exclude' and Eligible = 'Include' then Cast(1 as float) else 0 end) 'Total not measured or measurement not valid'  -- breakdown below</t>
  </si>
  <si>
    <t>,sum(Case when Measured = 'Include' then CAST (1 as float) else 0 end )/ sum(Case when Eligible = 'Include' then CAST (1 as float) else 0 end  )*100 as 'Participation %'</t>
  </si>
  <si>
    <t xml:space="preserve">,count (*) as Total </t>
  </si>
  <si>
    <t xml:space="preserve">from #CMP </t>
  </si>
  <si>
    <t>group by trust_name</t>
  </si>
  <si>
    <t>order by</t>
  </si>
  <si>
    <t xml:space="preserve">case </t>
  </si>
  <si>
    <t>when trust_name = 'North West Wales' then 1</t>
  </si>
  <si>
    <t>when trust_name = 'Conwy &amp; Denbighshire' then 2</t>
  </si>
  <si>
    <t>when trust_name = 'North East Wales' then 3</t>
  </si>
  <si>
    <t>when trust_name = 'Powys' then 4</t>
  </si>
  <si>
    <t>when trust_name = 'Ceredigion &amp; Mid Wales' then 5</t>
  </si>
  <si>
    <t>when trust_name = 'Carmarthenshire' then 6</t>
  </si>
  <si>
    <t>when trust_name = 'Pembrokeshire &amp; Derwen' then 7</t>
  </si>
  <si>
    <t>when trust_name = 'Bro Morgannwg' then 8</t>
  </si>
  <si>
    <t>when trust_name = 'Swansea' then 9</t>
  </si>
  <si>
    <t>when trust_name = 'Pontypridd &amp; Rhondda' then 10</t>
  </si>
  <si>
    <t>when trust_name = 'North Glamorgan' then 11</t>
  </si>
  <si>
    <t>when trust_name = 'Cardiff &amp; Vale' then 12</t>
  </si>
  <si>
    <t>when trust_name = 'Gwent' then 13</t>
  </si>
  <si>
    <t>end</t>
  </si>
  <si>
    <t>--2nd SELECT by CHS</t>
  </si>
  <si>
    <t>/* CHILD HEALTH SYSTEM - BREAKDOWN BY NOT MEASURED OR MEASUREMENT NOT VALID</t>
  </si>
  <si>
    <t xml:space="preserve">    (should add up to 'Not measured or measurement not valid' previous script)     */ </t>
  </si>
  <si>
    <t>,Sum (Case when Measured = 'Exclude' and Eligible = 'Include' then Cast(1 as float) else 0 end) 'Not measured or measurement not valid'</t>
  </si>
  <si>
    <t>,SUM (case when reason_non_exam is NULL then Cast(1 as float) else 0 end) as 'Not measured'</t>
  </si>
  <si>
    <t>,SUM (case when reason_non_exam is not NULL then Cast(1 as float) else 0 end) as 'Not valid'</t>
  </si>
  <si>
    <t>where  Measured = 'Exclude' and Eligible = 'Include'</t>
  </si>
  <si>
    <t>------------------------------------------------------------------------------------------------------------------</t>
  </si>
  <si>
    <t>/****************************** SUMMARY BY HEALTH BOARD *************************************************</t>
  </si>
  <si>
    <t>--1st SELECT by HB</t>
  </si>
  <si>
    <t>Select health_board_name 'Health board area'</t>
  </si>
  <si>
    <t>,Sum(Case when Measured = 'Exclude' and Eligible = 'Include' then Cast(1 as float) else 0 end) 'Not measured or measurement not valid'</t>
  </si>
  <si>
    <t>group by health_board_name</t>
  </si>
  <si>
    <t>when health_board_name = 'Betsi Cadwaladr UHB' then 1</t>
  </si>
  <si>
    <t>when health_board_name = 'Powys THB' then 2</t>
  </si>
  <si>
    <t>when health_board_name = 'Hywel Dda UHB' then 3</t>
  </si>
  <si>
    <t>when health_board_name = 'ABM UHB' then 4</t>
  </si>
  <si>
    <t>when health_board_name = 'Cardiff and Vale UHB' then 5</t>
  </si>
  <si>
    <t>when health_board_name = 'Cwm Taf UHB' then 6</t>
  </si>
  <si>
    <t>when health_board_name = 'Aneurin Bevan UHB' then 7</t>
  </si>
  <si>
    <t>when health_board_name is NULL then 8</t>
  </si>
  <si>
    <t>select * from #CMP</t>
  </si>
  <si>
    <t>where health_board_name is NULL</t>
  </si>
  <si>
    <t>and Measured = 'Include'</t>
  </si>
  <si>
    <t>--2nd SELECT by HB</t>
  </si>
  <si>
    <t>/* **************************SUMMARY BY LOCAL AUTHORITY  **********************************************</t>
  </si>
  <si>
    <t>--1st SELECT by LA</t>
  </si>
  <si>
    <t>Select la_name 'Local authority'</t>
  </si>
  <si>
    <t>group by la_name</t>
  </si>
  <si>
    <t>when la_name = 'Isle of Anglesey' then 1</t>
  </si>
  <si>
    <t>when la_name = 'Gwynedd' then 2</t>
  </si>
  <si>
    <t>when la_name = 'Conwy' then 3</t>
  </si>
  <si>
    <t>when la_name = 'Denbighshire' then 4</t>
  </si>
  <si>
    <t>when la_name = 'Flintshire' then 5</t>
  </si>
  <si>
    <t>when la_name = 'Wrexham' then 6</t>
  </si>
  <si>
    <t>when la_name = 'Powys' then 7</t>
  </si>
  <si>
    <t xml:space="preserve">when la_name = 'Ceredigion' then 8 </t>
  </si>
  <si>
    <t>when la_name = 'Pembrokeshire' then 9</t>
  </si>
  <si>
    <t>when la_name = 'Carmarthenshire' then 10</t>
  </si>
  <si>
    <t>when la_name = 'Swansea' then 11</t>
  </si>
  <si>
    <t>when la_name = 'Neath Port Talbot' then 12</t>
  </si>
  <si>
    <t>when la_name = 'Bridgend' then 13</t>
  </si>
  <si>
    <t>when la_name = 'Vale of Glamorgan' then 14</t>
  </si>
  <si>
    <t>when la_name = 'Cardiff' then 15</t>
  </si>
  <si>
    <t>when la_name = 'Rhondda Cynon Taf' then 16</t>
  </si>
  <si>
    <t>when la_name = 'Merthyr Tydfil' then 17</t>
  </si>
  <si>
    <t>when la_name = 'Caerphilly' then 18</t>
  </si>
  <si>
    <t>when la_name = 'Blaenau Gwent' then 19</t>
  </si>
  <si>
    <t>when la_name = 'Torfaen' then 20</t>
  </si>
  <si>
    <t>when la_name = 'Monmouthshire' then 21</t>
  </si>
  <si>
    <t>when la_name = 'Newport' then 22</t>
  </si>
  <si>
    <t>when la_name is Null then 23</t>
  </si>
  <si>
    <t>--2nd SELECT by LA</t>
  </si>
  <si>
    <t>/* LOCAL AUTHORITY - BREAKDOWN BY NOT MEASURED OR MEASUREMENT NOT VALID</t>
  </si>
  <si>
    <t>-----------------------------------------------------------------------------------------------------------------</t>
  </si>
  <si>
    <t>/* ************  ANALYSIS BY HEALTH BOARD OR CHILD HEALTH SYSTEM******************</t>
  </si>
  <si>
    <t>use this to investigate irregularities by Child Health System or individual school   */</t>
  </si>
  <si>
    <t>SET ARITHABORT OFF</t>
  </si>
  <si>
    <t>SET ANSI_WARNINGS OFF</t>
  </si>
  <si>
    <t xml:space="preserve"> SchoolNameCurrent </t>
  </si>
  <si>
    <t>,trust_name</t>
  </si>
  <si>
    <t>, Sum(Case when Measured = 'Include' and Eligible = 'Include' then Cast(1 as float) else 0 end)/</t>
  </si>
  <si>
    <t>Sum(Case when Eligible = 'Include' then Cast(1 as float) else 0 end)*100 '% measured'</t>
  </si>
  <si>
    <t>,SUM (Case when Eligible = 'Include' then Cast(1 as float) else 0 end) -</t>
  </si>
  <si>
    <t>Sum(Case when Measured = 'Include' and Eligible = 'Include' then Cast(1 as float) else 0 end)'Total, measured but not valid or not measured'</t>
  </si>
  <si>
    <t xml:space="preserve">,Sum(Case when Measured = 'Exclude' and Eligible = 'Include' and reason_non_exam is not NULL then Cast(1 as float) else 0 end) 'Measured but not valid' </t>
  </si>
  <si>
    <t>,Sum(Case when Measured = 'Exclude' and Eligible = 'Include' and reason_non_exam is NULL then Cast(1 as float) else 0 end) 'Not measured'</t>
  </si>
  <si>
    <t>,Sum(Case when Measured = 'Exclude' and Eligible = 'Include' and reason_non_exam is not NULL then Cast(1 as float) else 0 end)/</t>
  </si>
  <si>
    <t>Sum(Case when Eligible = 'Include' then Cast(1 as float) else 0 end)*100 '% eligible children with invalid measurement'</t>
  </si>
  <si>
    <t>,Sum(Case when Measured = 'Exclude' and Eligible = 'Include' and reason_non_exam is NULL then Cast(1 as float) else 0 end)/</t>
  </si>
  <si>
    <t>Sum(Case when Eligible = 'Include' then Cast(1 as float) else 0 end)*100 '% eligible children not measured'</t>
  </si>
  <si>
    <t>from #CMP</t>
  </si>
  <si>
    <t>--LHB01_name_curr = 'Betsi Cadwaladr University LHB'</t>
  </si>
  <si>
    <t>-- ** select HB **   or</t>
  </si>
  <si>
    <t>--Local_authority = 'Denbighshire'</t>
  </si>
  <si>
    <t>-- ** LA **          or</t>
  </si>
  <si>
    <t>trust_name = 'Powys'</t>
  </si>
  <si>
    <t>-- ** Child Health System**</t>
  </si>
  <si>
    <t>group by trust_name, SchoolNameCurrent</t>
  </si>
  <si>
    <t>order by trust_name, SchoolNameCurrent</t>
  </si>
  <si>
    <t>-----------------------------------------------------------------------------------------------------------------------</t>
  </si>
  <si>
    <t xml:space="preserve">    /******************</t>
  </si>
  <si>
    <t>ANALYSIS BY NON EXAM CODE 'NULL' ***************</t>
  </si>
  <si>
    <t>Use this to investigate children not measured (Reason for non exam 'null')</t>
  </si>
  <si>
    <t>Records which are Eligible, but Excluded from Measurements due to Reson for Non exam being 'Null'   */</t>
  </si>
  <si>
    <t>------------------------------------------------------------------------------------------------------------------------</t>
  </si>
  <si>
    <t>Select *</t>
  </si>
  <si>
    <t>where Measured = 'Exclude' and Eligible = 'Include' and reason_non_exam is  NULL</t>
  </si>
  <si>
    <t xml:space="preserve">and </t>
  </si>
  <si>
    <t>(</t>
  </si>
  <si>
    <t>(Select AVG(Weight) - (STDEV(Weight) * 7) From   #CMP)  End From #CMP))</t>
  </si>
  <si>
    <t>where Measured = 'Include' and Eligible = 'Include' and reason_non_exam is  NULL</t>
  </si>
  <si>
    <t>SELECT * FROM #CMP</t>
  </si>
  <si>
    <t xml:space="preserve">where Eligible = 'Include' </t>
  </si>
  <si>
    <t>and Measured = 'Exclude'</t>
  </si>
  <si>
    <t>--and [weight] &lt;&gt; NULL</t>
  </si>
  <si>
    <t>[dwuserobj].dbo.CMP_Denominator_AcYr1617@OCT17  Elig</t>
  </si>
  <si>
    <t>[dwuserobj].dbo.CMP_NumeratorAndDuplicates_AcYr1617@Oct17  Meas</t>
  </si>
  <si>
    <t>Powys tHB</t>
  </si>
  <si>
    <t>Geography</t>
  </si>
  <si>
    <t>**RUN SCRIPT IN ONE GO*****</t>
  </si>
  <si>
    <t>**FOR MALE/FEMALE DATA - CHANGE SEX IN LINE</t>
  </si>
  <si>
    <t>408 &amp; 409**</t>
  </si>
  <si>
    <t>Drop table #Props</t>
  </si>
  <si>
    <t>Drop table #holding</t>
  </si>
  <si>
    <t>drop table #CMP_cleaned</t>
  </si>
  <si>
    <t>drop table #CMPtemptable</t>
  </si>
  <si>
    <t>drop table #CMP_Holding</t>
  </si>
  <si>
    <t>drop table #pc</t>
  </si>
  <si>
    <t xml:space="preserve">  ,Elig.[trust_code]</t>
  </si>
  <si>
    <t xml:space="preserve">  ,Meas.[YearOfExam]</t>
  </si>
  <si>
    <t xml:space="preserve">   ,WIMD5.[Wales_Quintile_2014]</t>
  </si>
  <si>
    <t xml:space="preserve">  ,WIMD5.[la_name]</t>
  </si>
  <si>
    <t xml:space="preserve">  ,WIMD5.[health_board_name]</t>
  </si>
  <si>
    <t xml:space="preserve">  ,Elig.[FS_Coverage_2012R_current_residence]</t>
  </si>
  <si>
    <t xml:space="preserve">  ,[PHWDB].[Ma168469].[ONS_Rural,Urban_2011v2].[possible_CMP_approach]</t>
  </si>
  <si>
    <t>[dwuserobj].[dbo].[CMP_Denominator_AcYr1617@Oct17] AS Elig</t>
  </si>
  <si>
    <t>[dwuserobj].[dbo].[CMP_NumeratorAndDuplicates_AcYr1617@Oct17] AS Meas</t>
  </si>
  <si>
    <t>Meas.[ChildIDPseudo] = Elig.[ChildIDPseudo]</t>
  </si>
  <si>
    <t>[PHWDB].[dbo].[WIMD_2014] WIMD5</t>
  </si>
  <si>
    <t>Coalesce(Meas.[LSOA11CodeExam],Elig.[LSOA11currentcode]) = WIMD5.[LSOA_code]</t>
  </si>
  <si>
    <t>[PHWDB].[Ma168469].[ONS_Rural,Urban_2011v2]</t>
  </si>
  <si>
    <t>Coalesce(Meas.[LSOA11CodeExam],Elig.[LSOA11currentcode]) = [LSOA11CD]</t>
  </si>
  <si>
    <t>--37347 rows</t>
  </si>
  <si>
    <t>--select LSOA_of_residence, COUNT(*)</t>
  </si>
  <si>
    <t>-- from #CMP</t>
  </si>
  <si>
    <t>--select * from #CMP</t>
  </si>
  <si>
    <t>------------------------------------------------------------------------------------------</t>
  </si>
  <si>
    <t>--Duplicate check:</t>
  </si>
  <si>
    <t>/*</t>
  </si>
  <si>
    <t>Select [ChildIDPseudo], Count(*)</t>
  </si>
  <si>
    <t>From #CMP</t>
  </si>
  <si>
    <t>Group by [ChildIDPseudo]</t>
  </si>
  <si>
    <t>Having Count(*) &gt; 1</t>
  </si>
  <si>
    <t>gender = '9'</t>
  </si>
  <si>
    <t>sex = 'N'</t>
  </si>
  <si>
    <t>Left(LSOA_of_residence,1) &lt;&gt; 'W'</t>
  </si>
  <si>
    <t>gender = 9</t>
  </si>
  <si>
    <t>-----------------------------------------------------------------------------------------</t>
  </si>
  <si>
    <t>--Remove duplicates:</t>
  </si>
  <si>
    <t xml:space="preserve">Select                  A.[ChildIDPseudo] </t>
  </si>
  <si>
    <t xml:space="preserve">                        ,A.AgeAtExamDays</t>
  </si>
  <si>
    <t xml:space="preserve">                        ,A.Measured</t>
  </si>
  <si>
    <t xml:space="preserve">                        ,A.SchoolCodeExam</t>
  </si>
  <si>
    <t xml:space="preserve">                        ,A.SchoolCodeCurrent</t>
  </si>
  <si>
    <t xml:space="preserve">                        ,A.LSOA11CurrentCode </t>
  </si>
  <si>
    <t xml:space="preserve">                        ,A.LSOA11CodeExam</t>
  </si>
  <si>
    <t>into</t>
  </si>
  <si>
    <t>#PC</t>
  </si>
  <si>
    <t>From              #CMP A</t>
  </si>
  <si>
    <t>Inner Join        #CMP B</t>
  </si>
  <si>
    <t xml:space="preserve">                        on</t>
  </si>
  <si>
    <t xml:space="preserve">                        A.[ChildIDPseudo] = B.[ChildIDPseudo]</t>
  </si>
  <si>
    <t xml:space="preserve">                        and</t>
  </si>
  <si>
    <t xml:space="preserve">                        A.AgeAtExamDays = B.AgeAtExamDays</t>
  </si>
  <si>
    <t xml:space="preserve">                        A.LSOA11CodeExam &lt;&gt; B.LSOA11CodeExam</t>
  </si>
  <si>
    <t xml:space="preserve">                        </t>
  </si>
  <si>
    <t>A.Measured = 'Include' and B.Measured = 'Include'</t>
  </si>
  <si>
    <t xml:space="preserve">                        (</t>
  </si>
  <si>
    <t xml:space="preserve">                        (A.SchoolCodeExam is null and B.SchoolCodeExam is not null)                   </t>
  </si>
  <si>
    <t xml:space="preserve">                        or</t>
  </si>
  <si>
    <t xml:space="preserve">                        (B.SchoolCodeExam is null and A.SchoolCodeExam is not null)                   </t>
  </si>
  <si>
    <t xml:space="preserve">                        )</t>
  </si>
  <si>
    <t>Delete</t>
  </si>
  <si>
    <t>A</t>
  </si>
  <si>
    <t>#CMP A</t>
  </si>
  <si>
    <t>Inner Join  (Select distinct [ChildIDPseudo] From #PC) B</t>
  </si>
  <si>
    <t>A.[ChildIDPseudo] = B.[ChildIDPseudo]</t>
  </si>
  <si>
    <t>A.SchoolCodeExam is null</t>
  </si>
  <si>
    <t>--Now remove records with:</t>
  </si>
  <si>
    <t>--The same child ID, exam date and with both records set as 'include' but a different weight:</t>
  </si>
  <si>
    <t>--I think the below query identifies the records you want to delete:</t>
  </si>
  <si>
    <t xml:space="preserve">A.* </t>
  </si>
  <si>
    <t>Inner Join</t>
  </si>
  <si>
    <t>#CMP B</t>
  </si>
  <si>
    <t>A.YearOfExam = B.YearOfExam</t>
  </si>
  <si>
    <t>A.MonthOfExam = B.MonthOfExam</t>
  </si>
  <si>
    <t>A.AgeAtExamDays = B.AgeAtExamDays</t>
  </si>
  <si>
    <t>A.ChildIDPseudo = B.ChildIDPseudo</t>
  </si>
  <si>
    <t>(A.WEIGHT &lt;&gt; B.WEIGHT</t>
  </si>
  <si>
    <t>A.HEIGHT&lt;&gt; B.HEIGHT)</t>
  </si>
  <si>
    <t>A.Measured = 'Include'</t>
  </si>
  <si>
    <t>B.Measured = 'Include'</t>
  </si>
  <si>
    <t>--delete these childrens records:</t>
  </si>
  <si>
    <t>Delete CMP</t>
  </si>
  <si>
    <t>From #CMP CMP</t>
  </si>
  <si>
    <t>Where Exists</t>
  </si>
  <si>
    <t>(Select</t>
  </si>
  <si>
    <t xml:space="preserve">A.ChildIDPseudo </t>
  </si>
  <si>
    <t>,A.YearOfExam</t>
  </si>
  <si>
    <t>,A.MonthOfExam</t>
  </si>
  <si>
    <t>CMP.ChildIDPseudo  = A.ChildIDPseudo</t>
  </si>
  <si>
    <t>CMP.YearOfExam = A.YearOfExam</t>
  </si>
  <si>
    <t>CMP.MonthOfExam = A.MonthOfExam</t>
  </si>
  <si>
    <t>CMP.AgeAtExamDays = A.AgeAtExamDays</t>
  </si>
  <si>
    <t>)</t>
  </si>
  <si>
    <t>--Drop table #CMP_Holding</t>
  </si>
  <si>
    <t>--add identifier to allow us to select the correct record:</t>
  </si>
  <si>
    <t xml:space="preserve">Select * </t>
  </si>
  <si>
    <t>,ROW_NUMBER() OVER(ORDER BY ChildIDPseudo, case when Measured = 'Exclude' then 1 else 2 end, AgeAtExamDays) as ID</t>
  </si>
  <si>
    <t>into #CMP_Holding</t>
  </si>
  <si>
    <t>--Check ID's are being assigned correctly:</t>
  </si>
  <si>
    <t>A.ChildIDPseudo</t>
  </si>
  <si>
    <t>,A.Measured</t>
  </si>
  <si>
    <t>,A.yearofExam</t>
  </si>
  <si>
    <t>,A.monthofExam</t>
  </si>
  <si>
    <t>,A.ID</t>
  </si>
  <si>
    <t>From #CMP_Holding A</t>
  </si>
  <si>
    <t>Inner join</t>
  </si>
  <si>
    <t>(Select ChildIDPseudo</t>
  </si>
  <si>
    <t>,COUNT(*) 'Count'</t>
  </si>
  <si>
    <t xml:space="preserve"> From</t>
  </si>
  <si>
    <t xml:space="preserve">#CMP_Holding </t>
  </si>
  <si>
    <t xml:space="preserve"> Group by</t>
  </si>
  <si>
    <t>ChildIDPseudo</t>
  </si>
  <si>
    <t xml:space="preserve"> Having COUNT(*) &gt; 1) B</t>
  </si>
  <si>
    <t>A.ChildIDPseudo = b.ChildIDPseudo</t>
  </si>
  <si>
    <t xml:space="preserve"> </t>
  </si>
  <si>
    <t>--Where A.ChildIDPseudo = '10405282'</t>
  </si>
  <si>
    <t>order by A.ChildIDPseudo</t>
  </si>
  <si>
    <t xml:space="preserve">--ID will be sorted by person_ID, </t>
  </si>
  <si>
    <t>--whether they've been measured (records when measured = include will always have a &gt; ID than records that haven't)</t>
  </si>
  <si>
    <t>A.*</t>
  </si>
  <si>
    <t>#CMP_cleaned</t>
  </si>
  <si>
    <t>#CMP_Holding A</t>
  </si>
  <si>
    <t>,MAX(ID) 'ID'</t>
  </si>
  <si>
    <t>#CMP_Holding</t>
  </si>
  <si>
    <t xml:space="preserve"> Group by ChildIDPseudo) B</t>
  </si>
  <si>
    <t xml:space="preserve"> on</t>
  </si>
  <si>
    <t xml:space="preserve"> A.ChildIDPseudo = B.ChildIDPseudo</t>
  </si>
  <si>
    <t xml:space="preserve"> and</t>
  </si>
  <si>
    <t xml:space="preserve"> A.ID = B.ID</t>
  </si>
  <si>
    <t>/**************************************UPTAKE SECTION*****************************/</t>
  </si>
  <si>
    <t>-----------Run as one step--------------------------</t>
  </si>
  <si>
    <t xml:space="preserve">  -- 0 = males</t>
  </si>
  <si>
    <t xml:space="preserve">  --1 = females</t>
  </si>
  <si>
    <t>--To select all persons set @Start_sex = 0 and @end_sex = 1</t>
  </si>
  <si>
    <t>@Start_Sex   smallint</t>
  </si>
  <si>
    <t>@End_Sex</t>
  </si>
  <si>
    <t xml:space="preserve"> smallint</t>
  </si>
  <si>
    <t>@Start_Sex   = '1'</t>
  </si>
  <si>
    <t xml:space="preserve"> = '1'</t>
  </si>
  <si>
    <t xml:space="preserve">   ,[SchoolCodeExam]</t>
  </si>
  <si>
    <t xml:space="preserve">  ,LA_Name</t>
  </si>
  <si>
    <t xml:space="preserve"> -- ,possible_CMP_approach</t>
  </si>
  <si>
    <t xml:space="preserve">  ,[FS_Coverage_2012R_current_residence]</t>
  </si>
  <si>
    <t>#CMPtemptable</t>
  </si>
  <si>
    <t>sex in ('M', 'F')</t>
  </si>
  <si>
    <t>Measured = 'Include'</t>
  </si>
  <si>
    <t xml:space="preserve">--SELECT * </t>
  </si>
  <si>
    <t>--FROM #CMP_cleaned</t>
  </si>
  <si>
    <t>--where ChildIDPseudo = '10416501'</t>
  </si>
  <si>
    <t>--,COUNT (*)</t>
  </si>
  <si>
    <t xml:space="preserve">SELECT Eligible, Measured </t>
  </si>
  <si>
    <t>,COUNT (*)</t>
  </si>
  <si>
    <t>FROM #CMP_cleaned</t>
  </si>
  <si>
    <t>GROUP BY Eligible, Measured</t>
  </si>
  <si>
    <t xml:space="preserve">--Insert proportions by deprvation 5th </t>
  </si>
  <si>
    <t>--------------------------------------------------</t>
  </si>
  <si>
    <t>-------------Insert Fifths------------------------</t>
  </si>
  <si>
    <t xml:space="preserve">Case </t>
  </si>
  <si>
    <t>when [Wales_Quintile_2014] = 1 then Cast('Least deprived fifth' as varchar(50))</t>
  </si>
  <si>
    <t>when [Wales_Quintile_2014] = 2 then Cast('Next least deprived' as varchar(50))</t>
  </si>
  <si>
    <t>when [Wales_Quintile_2014] = 3 then Cast('Middle deprived' as varchar(50))</t>
  </si>
  <si>
    <t>when [Wales_Quintile_2014] = 4 then Cast('Next most deprived' as varchar(50))</t>
  </si>
  <si>
    <t>when [Wales_Quintile_2014] = 5 then Cast('Most deprived fifth' as varchar(50))</t>
  </si>
  <si>
    <t>Else 'Error' End 'Geography'</t>
  </si>
  <si>
    <t xml:space="preserve">,Case </t>
  </si>
  <si>
    <t>when @Start_Sex = 0 and @End_Sex = 0 then 1</t>
  </si>
  <si>
    <t>when @Start_Sex = 1 and @End_Sex = 1 then 2</t>
  </si>
  <si>
    <t>when @Start_Sex = 0 and @End_Sex = 1 then 3</t>
  </si>
  <si>
    <t xml:space="preserve">Else '999' End </t>
  </si>
  <si>
    <t>'Gender'</t>
  </si>
  <si>
    <t>,Sum(Case when Measured = 'Include' then Cast(1 as float) else 0 end) 'Measured'</t>
  </si>
  <si>
    <t>,Sum(Case when Measured = 'Exclude' and Eligible = 'Include' then Cast(1 as float) else 0 end) 'Not measured'</t>
  </si>
  <si>
    <t>,Sum(Case when Measured = 'Include' then Cast(1 as float) else 0 end)/sum (Case when Eligible = 'Include' then Cast(1 as float) else 0 end) 'uptake'</t>
  </si>
  <si>
    <t>#Props</t>
  </si>
  <si>
    <t>(gender between @Start_sex and @end_sex)</t>
  </si>
  <si>
    <t>(Eligible = 'Include')</t>
  </si>
  <si>
    <t>Group by</t>
  </si>
  <si>
    <t xml:space="preserve">Else 'Error' End </t>
  </si>
  <si>
    <t>--------------------------------------------------------------------------</t>
  </si>
  <si>
    <t>------------------Insert HB figures---------------------------------------</t>
  </si>
  <si>
    <t>Insert into</t>
  </si>
  <si>
    <t>When [health_board_name] = 'Betsi Cadwaladr UHB' then 'Betsi Cadwaladr UHB'</t>
  </si>
  <si>
    <t>When [health_board_name] = 'Powys tHB' then 'Powys tHB'</t>
  </si>
  <si>
    <t>When [health_board_name] = 'Hywel Dda UHB' then 'Hywel Dda UHB'</t>
  </si>
  <si>
    <t>When [health_board_name] = 'ABM UHB' then 'ABM UHB'</t>
  </si>
  <si>
    <t>When [health_board_name] = 'Cardiff and Vale UHB' then 'Cardiff and Vale UHB'</t>
  </si>
  <si>
    <t>When [health_board_name] = 'Cwm Taf UHB' then 'Cwm Taf UHB'</t>
  </si>
  <si>
    <t>When [health_board_name] = 'Aneurin Bevan UHB' then 'Aneurin Bevan UHB'</t>
  </si>
  <si>
    <t>Else 'Error'</t>
  </si>
  <si>
    <t>End 'Geography'</t>
  </si>
  <si>
    <t>and (Eligible = 'Include')</t>
  </si>
  <si>
    <t xml:space="preserve">End </t>
  </si>
  <si>
    <t>----------------Insert LA totals------------------------------------------</t>
  </si>
  <si>
    <t>[la_name] 'Geography'</t>
  </si>
  <si>
    <t>[la_name]</t>
  </si>
  <si>
    <t>----------------Insert Wales totals------------------------------------------</t>
  </si>
  <si>
    <t xml:space="preserve">  --Insert into</t>
  </si>
  <si>
    <t xml:space="preserve">  --select</t>
  </si>
  <si>
    <t>'Wales' 'Geography'</t>
  </si>
  <si>
    <t>--</t>
  </si>
  <si>
    <t>,'Normal_under' 'Category'</t>
  </si>
  <si>
    <t>,Sum(Case when bmicat2 in ('normal', 'Underweight') then Cast(1 as float) else 0 end) 'Numerator'</t>
  </si>
  <si>
    <t>,Count(*)  'Denominator'</t>
  </si>
  <si>
    <t>,Sum(Case when bmicat2 in ('normal', 'Underweight') then Cast(1 as float) else 0 end)/Cast(Count(*) as float) 'Proportion'</t>
  </si>
  <si>
    <t xml:space="preserve">  --From</t>
  </si>
  <si>
    <t xml:space="preserve">  --Where</t>
  </si>
  <si>
    <t>--Drop table #holding</t>
  </si>
  <si>
    <t>,Eligible</t>
  </si>
  <si>
    <t>,Measured</t>
  </si>
  <si>
    <t>,[Not measured]</t>
  </si>
  <si>
    <t>,Uptake *100 'Uptake'</t>
  </si>
  <si>
    <t>, Gender</t>
  </si>
  <si>
    <t>#Holding</t>
  </si>
  <si>
    <t xml:space="preserve">  --Sumarise Data</t>
  </si>
  <si>
    <t>,Uptake</t>
  </si>
  <si>
    <t>Geography &lt;&gt; 'Powys'</t>
  </si>
  <si>
    <t>and Gender IN ('1','2','3')</t>
  </si>
  <si>
    <t>,[Not Measured]</t>
  </si>
  <si>
    <t>Order by</t>
  </si>
  <si>
    <t>when Geography = 'Wales'  then    1</t>
  </si>
  <si>
    <t>when Geography = 'Least deprived fifth' then   2</t>
  </si>
  <si>
    <t>when Geography = 'Next least deprived' then   3</t>
  </si>
  <si>
    <t>when Geography = 'Middle deprived' then   4</t>
  </si>
  <si>
    <t>when Geography = 'Next most deprived' then   5</t>
  </si>
  <si>
    <t>when Geography = 'Most deprived fifth' then   6</t>
  </si>
  <si>
    <t>when Geography = 'Betsi Cadwaladr UHB' then   7</t>
  </si>
  <si>
    <t>when Geography = 'Isle of Anglesey' then   8</t>
  </si>
  <si>
    <t>when Geography = 'Gwynedd' then   9</t>
  </si>
  <si>
    <t>when Geography = 'Conwy' then   10</t>
  </si>
  <si>
    <t>when Geography = 'Denbighshire' then   11</t>
  </si>
  <si>
    <t>when Geography = 'Flintshire' then   12</t>
  </si>
  <si>
    <t>when Geography = 'Wrexham' then   13</t>
  </si>
  <si>
    <t>when Geography = 'Powys tHB' then   14</t>
  </si>
  <si>
    <t>when Geography = 'Hywel Dda UHB' then   15</t>
  </si>
  <si>
    <t>when Geography = 'Ceredigion' then   16</t>
  </si>
  <si>
    <t>when Geography = 'Pembrokeshire' then   17</t>
  </si>
  <si>
    <t>when Geography = 'Carmarthenshire' then   18</t>
  </si>
  <si>
    <t>when Geography = 'ABM UHB' then   19</t>
  </si>
  <si>
    <t>when Geography = 'Swansea' then   20</t>
  </si>
  <si>
    <t>when Geography = 'Neath Port Talbot' then   21</t>
  </si>
  <si>
    <t>when Geography = 'Bridgend' then   22</t>
  </si>
  <si>
    <t>when Geography = 'Cardiff and Vale UHB' then   23</t>
  </si>
  <si>
    <t>when Geography = 'Vale of Glamorgan' then   24</t>
  </si>
  <si>
    <t>when Geography = 'Cardiff' then   25</t>
  </si>
  <si>
    <t>when Geography = 'Cwm Taf UHB' then   26</t>
  </si>
  <si>
    <t>when Geography = 'Rhondda Cynon Taf' then   27</t>
  </si>
  <si>
    <t>when Geography = 'Merthyr Tydfil' then   28</t>
  </si>
  <si>
    <t>when Geography = 'Aneurin Bevan UHB' then   29</t>
  </si>
  <si>
    <t>when Geography = 'Caerphilly' then   30</t>
  </si>
  <si>
    <t>when Geography = 'Blaenau Gwent' then   31</t>
  </si>
  <si>
    <t>when Geography = 'Torfaen' then   32</t>
  </si>
  <si>
    <t>when Geography = 'Monmouthshire' then   33</t>
  </si>
  <si>
    <t>when Geography = 'Newport' then   34</t>
  </si>
  <si>
    <t>Else 999</t>
  </si>
  <si>
    <t>area</t>
  </si>
  <si>
    <t>Eligible_children</t>
  </si>
  <si>
    <t>Measured_children</t>
  </si>
  <si>
    <t>Not_Measured_children</t>
  </si>
  <si>
    <t>participation_children</t>
  </si>
  <si>
    <t>Eligible_boys</t>
  </si>
  <si>
    <t>Measured_boys</t>
  </si>
  <si>
    <t>Not_Measured_boys</t>
  </si>
  <si>
    <t>participation_boys</t>
  </si>
  <si>
    <t>Eligible_girls</t>
  </si>
  <si>
    <t>Measured_girls</t>
  </si>
  <si>
    <t>Not_Measured_girls</t>
  </si>
  <si>
    <t>participation_girls</t>
  </si>
  <si>
    <t>1</t>
  </si>
  <si>
    <t>31</t>
  </si>
  <si>
    <t>32</t>
  </si>
  <si>
    <t>33</t>
  </si>
  <si>
    <t>34</t>
  </si>
  <si>
    <t>35</t>
  </si>
  <si>
    <t>4</t>
  </si>
  <si>
    <t>19</t>
  </si>
  <si>
    <t>18</t>
  </si>
  <si>
    <t>15</t>
  </si>
  <si>
    <t>16</t>
  </si>
  <si>
    <t>17</t>
  </si>
  <si>
    <t>30</t>
  </si>
  <si>
    <t>8</t>
  </si>
  <si>
    <t>7</t>
  </si>
  <si>
    <t>14</t>
  </si>
  <si>
    <t>24</t>
  </si>
  <si>
    <t>13</t>
  </si>
  <si>
    <t>2</t>
  </si>
  <si>
    <t>27</t>
  </si>
  <si>
    <t>22</t>
  </si>
  <si>
    <t>10</t>
  </si>
  <si>
    <t>5</t>
  </si>
  <si>
    <t>29</t>
  </si>
  <si>
    <t>12</t>
  </si>
  <si>
    <t>6</t>
  </si>
  <si>
    <t>26</t>
  </si>
  <si>
    <t>20</t>
  </si>
  <si>
    <t>3</t>
  </si>
  <si>
    <t>11</t>
  </si>
  <si>
    <t>9</t>
  </si>
  <si>
    <t>28</t>
  </si>
  <si>
    <t>21</t>
  </si>
  <si>
    <t>23</t>
  </si>
  <si>
    <t>25</t>
  </si>
  <si>
    <t>True/false</t>
  </si>
  <si>
    <t>Megan Luker</t>
  </si>
  <si>
    <t>30 mins</t>
  </si>
  <si>
    <t>QC R data 16/17</t>
  </si>
  <si>
    <t>All 'girls' data is different in R compared to updated data in Tab 2.</t>
  </si>
  <si>
    <t xml:space="preserve">R data from </t>
  </si>
  <si>
    <t>\Child Measurement Programme\CMP_data_2016_17\CMP_R\CMP project\2016_17_Key_Data\20171110_CMP_R_Participation_1617_R_LM_V0b.xls</t>
  </si>
  <si>
    <t>vlookup updated data tab 2</t>
  </si>
  <si>
    <t>16/17 Participation data compared to updated R data</t>
  </si>
  <si>
    <t>16/17 Participation Data compared  to R data</t>
  </si>
  <si>
    <t>10 mins</t>
  </si>
  <si>
    <t>All data correct</t>
  </si>
  <si>
    <t xml:space="preserve">This interactive data file is part of the Child Measurement Programme 2016/17 release.   </t>
  </si>
  <si>
    <t>Zoe Strawbridge</t>
  </si>
  <si>
    <t>Removed extra info in copy right statement, changed to 2018.
added image with hyperlink to intro page
Removed excess info on participation output sheet
Reformatted all tables to central and text size/colour correct</t>
  </si>
  <si>
    <t>© 2018 Public Health Wales NHS Trust.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</si>
</sst>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44" formatCode="_-&quot;£&quot;* #,##0.00_-;\-&quot;£&quot;* #,##0.00_-;_-&quot;£&quot;* &quot;-&quot;??_-;_-@_-"/>
    <numFmt numFmtId="43" formatCode="_-* #,##0.00_-;\-* #,##0.00_-;_-* &quot;-&quot;??_-;_-@_-"/>
    <numFmt numFmtId="164" formatCode="_(* #,##0.00_);_(* \(#,##0.00\);_(* &quot;-&quot;??_);_(@_)"/>
    <numFmt numFmtId="165" formatCode="0.0"/>
    <numFmt numFmtId="166" formatCode="_-* #,##0_-;\-* #,##0_-;_-* &quot;-&quot;??_-;_-@_-"/>
    <numFmt numFmtId="167" formatCode="_-* #,##0.0_-;\-* #,##0.0_-;_-* &quot;-&quot;??_-;_-@_-"/>
    <numFmt numFmtId="168" formatCode="#,##0.0"/>
  </numFmts>
  <fonts count="85" x14ac:knownFonts="1">
    <font>
      <sz val="11"/>
      <color theme="1"/>
      <name val="Calibri"/>
      <family val="2"/>
      <scheme val="minor"/>
    </font>
    <font>
      <sz val="11"/>
      <color theme="1"/>
      <name val="Calibri"/>
      <family val="2"/>
      <scheme val="minor"/>
    </font>
    <font>
      <sz val="10"/>
      <name val="Verdana"/>
      <family val="2"/>
    </font>
    <font>
      <b/>
      <sz val="10"/>
      <name val="Verdana"/>
      <family val="2"/>
    </font>
    <font>
      <sz val="10"/>
      <name val="Arial"/>
      <family val="2"/>
    </font>
    <font>
      <u/>
      <sz val="10"/>
      <color indexed="12"/>
      <name val="Arial"/>
      <family val="2"/>
    </font>
    <font>
      <u/>
      <sz val="11"/>
      <color theme="10"/>
      <name val="Calibri"/>
      <family val="2"/>
    </font>
    <font>
      <sz val="10"/>
      <name val="Arial"/>
      <family val="2"/>
    </font>
    <font>
      <sz val="9"/>
      <color theme="1"/>
      <name val="Verdana"/>
      <family val="2"/>
    </font>
    <font>
      <sz val="11"/>
      <color rgb="FF000000"/>
      <name val="Calibri"/>
      <family val="2"/>
    </font>
    <font>
      <sz val="9"/>
      <color rgb="FF000080"/>
      <name val="Verdana"/>
      <family val="2"/>
    </font>
    <font>
      <b/>
      <sz val="10"/>
      <color theme="1"/>
      <name val="Verdana"/>
      <family val="2"/>
    </font>
    <font>
      <u/>
      <sz val="9"/>
      <color theme="10"/>
      <name val="Verdana"/>
      <family val="2"/>
    </font>
    <font>
      <sz val="12"/>
      <name val="Arial"/>
      <family val="2"/>
    </font>
    <font>
      <sz val="10"/>
      <color indexed="8"/>
      <name val="Arial"/>
      <family val="2"/>
    </font>
    <font>
      <b/>
      <sz val="9"/>
      <color theme="1"/>
      <name val="Verdana"/>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u/>
      <sz val="10"/>
      <color theme="10"/>
      <name val="Arial"/>
      <family val="2"/>
    </font>
    <font>
      <sz val="11"/>
      <color indexed="62"/>
      <name val="Calibri"/>
      <family val="2"/>
    </font>
    <font>
      <sz val="11"/>
      <color indexed="52"/>
      <name val="Calibri"/>
      <family val="2"/>
    </font>
    <font>
      <sz val="11"/>
      <color indexed="60"/>
      <name val="Calibri"/>
      <family val="2"/>
    </font>
    <font>
      <sz val="13"/>
      <name val="Times New Roman"/>
      <family val="1"/>
    </font>
    <font>
      <sz val="10"/>
      <color theme="1"/>
      <name val="Calibri"/>
      <family val="2"/>
      <scheme val="minor"/>
    </font>
    <font>
      <b/>
      <sz val="11"/>
      <color indexed="63"/>
      <name val="Calibri"/>
      <family val="2"/>
    </font>
    <font>
      <b/>
      <sz val="18"/>
      <color indexed="56"/>
      <name val="Cambria"/>
      <family val="2"/>
    </font>
    <font>
      <b/>
      <sz val="11"/>
      <color indexed="8"/>
      <name val="Calibri"/>
      <family val="2"/>
    </font>
    <font>
      <sz val="11"/>
      <color indexed="10"/>
      <name val="Calibri"/>
      <family val="2"/>
    </font>
    <font>
      <sz val="11"/>
      <color theme="1"/>
      <name val="Verdana"/>
      <family val="2"/>
    </font>
    <font>
      <b/>
      <sz val="11"/>
      <name val="Verdana"/>
      <family val="2"/>
    </font>
    <font>
      <sz val="10"/>
      <color indexed="60"/>
      <name val="Verdana"/>
      <family val="2"/>
    </font>
    <font>
      <b/>
      <sz val="10"/>
      <color indexed="9"/>
      <name val="Verdana"/>
      <family val="2"/>
    </font>
    <font>
      <sz val="10"/>
      <color indexed="18"/>
      <name val="Verdana"/>
      <family val="2"/>
    </font>
    <font>
      <b/>
      <sz val="10"/>
      <color indexed="18"/>
      <name val="Verdana"/>
      <family val="2"/>
    </font>
    <font>
      <sz val="10"/>
      <color rgb="FF266492"/>
      <name val="Verdana"/>
      <family val="2"/>
    </font>
    <font>
      <b/>
      <sz val="10"/>
      <color rgb="FF266492"/>
      <name val="Verdana"/>
      <family val="2"/>
    </font>
    <font>
      <u/>
      <sz val="9"/>
      <color indexed="12"/>
      <name val="Verdana"/>
      <family val="2"/>
    </font>
    <font>
      <u/>
      <sz val="10"/>
      <color indexed="12"/>
      <name val="Verdana"/>
      <family val="2"/>
    </font>
    <font>
      <sz val="10"/>
      <color indexed="10"/>
      <name val="Verdana"/>
      <family val="2"/>
    </font>
    <font>
      <i/>
      <sz val="10"/>
      <color rgb="FF266492"/>
      <name val="Verdana"/>
      <family val="2"/>
    </font>
    <font>
      <b/>
      <sz val="12"/>
      <color rgb="FF266492"/>
      <name val="Verdana"/>
      <family val="2"/>
    </font>
    <font>
      <b/>
      <sz val="12"/>
      <color indexed="9"/>
      <name val="Verdana"/>
      <family val="2"/>
    </font>
    <font>
      <b/>
      <sz val="10"/>
      <color rgb="FFFF0000"/>
      <name val="Verdana"/>
      <family val="2"/>
    </font>
    <font>
      <b/>
      <sz val="12"/>
      <name val="Verdana"/>
      <family val="2"/>
    </font>
    <font>
      <b/>
      <sz val="14"/>
      <color rgb="FF266492"/>
      <name val="Verdana"/>
      <family val="2"/>
    </font>
    <font>
      <b/>
      <sz val="11"/>
      <color rgb="FF266492"/>
      <name val="Verdana"/>
      <family val="2"/>
    </font>
    <font>
      <sz val="8"/>
      <color theme="0" tint="-0.499984740745262"/>
      <name val="Verdana"/>
      <family val="2"/>
    </font>
    <font>
      <sz val="8"/>
      <color theme="1"/>
      <name val="Verdana"/>
      <family val="2"/>
    </font>
    <font>
      <b/>
      <sz val="10"/>
      <color rgb="FF000080"/>
      <name val="Verdana"/>
      <family val="2"/>
    </font>
    <font>
      <b/>
      <sz val="9"/>
      <color rgb="FF000080"/>
      <name val="Verdana"/>
      <family val="2"/>
    </font>
    <font>
      <b/>
      <sz val="9"/>
      <name val="Verdana"/>
      <family val="2"/>
    </font>
    <font>
      <sz val="9"/>
      <name val="Verdana"/>
      <family val="2"/>
    </font>
    <font>
      <sz val="8"/>
      <color indexed="18"/>
      <name val="Verdana"/>
      <family val="2"/>
    </font>
    <font>
      <sz val="8"/>
      <color rgb="FF000080"/>
      <name val="Verdana"/>
      <family val="2"/>
    </font>
    <font>
      <sz val="10"/>
      <color rgb="FF000000"/>
      <name val="Verdana"/>
      <family val="2"/>
    </font>
    <font>
      <sz val="11"/>
      <color theme="1"/>
      <name val="Arial"/>
      <family val="2"/>
    </font>
    <font>
      <u/>
      <sz val="12"/>
      <color rgb="FF004488"/>
      <name val="Arial"/>
      <family val="2"/>
    </font>
    <font>
      <b/>
      <sz val="8"/>
      <name val="Arial"/>
      <family val="2"/>
    </font>
    <font>
      <sz val="8"/>
      <name val="Arial"/>
      <family val="2"/>
    </font>
    <font>
      <sz val="10"/>
      <color theme="1"/>
      <name val="Verdana"/>
      <family val="2"/>
    </font>
    <font>
      <u/>
      <sz val="10"/>
      <color theme="10"/>
      <name val="Verdana"/>
      <family val="2"/>
    </font>
    <font>
      <sz val="8"/>
      <name val="Verdana"/>
      <family val="2"/>
    </font>
    <font>
      <u/>
      <sz val="8"/>
      <name val="Verdana"/>
      <family val="2"/>
    </font>
    <font>
      <b/>
      <sz val="16"/>
      <color rgb="FFFF0000"/>
      <name val="Calibri"/>
      <family val="2"/>
      <scheme val="minor"/>
    </font>
    <font>
      <b/>
      <sz val="14"/>
      <color theme="1"/>
      <name val="Verdana"/>
      <family val="2"/>
    </font>
    <font>
      <sz val="15"/>
      <color theme="1"/>
      <name val="Verdana"/>
      <family val="2"/>
    </font>
    <font>
      <sz val="15"/>
      <color rgb="FF000080"/>
      <name val="Verdana"/>
      <family val="2"/>
    </font>
    <font>
      <b/>
      <sz val="9"/>
      <color rgb="FF3182BD"/>
      <name val="Verdana"/>
      <family val="2"/>
    </font>
    <font>
      <b/>
      <sz val="9"/>
      <color theme="0"/>
      <name val="Verdana"/>
      <family val="2"/>
    </font>
    <font>
      <sz val="11"/>
      <color rgb="FFFFFFFF"/>
      <name val="Verdana"/>
      <family val="2"/>
    </font>
    <font>
      <sz val="9"/>
      <color theme="0"/>
      <name val="Verdana"/>
      <family val="2"/>
    </font>
    <font>
      <sz val="9"/>
      <color theme="9" tint="-0.249977111117893"/>
      <name val="Verdana"/>
      <family val="2"/>
    </font>
    <font>
      <u/>
      <sz val="11"/>
      <color rgb="FFFF0000"/>
      <name val="Verdana"/>
      <family val="2"/>
    </font>
    <font>
      <sz val="9"/>
      <color theme="1"/>
      <name val="Calibri"/>
      <family val="2"/>
      <scheme val="minor"/>
    </font>
    <font>
      <b/>
      <sz val="11"/>
      <color theme="1"/>
      <name val="Calibri"/>
      <family val="2"/>
      <scheme val="minor"/>
    </font>
    <font>
      <sz val="11"/>
      <color rgb="FF006100"/>
      <name val="Calibri"/>
      <family val="2"/>
      <scheme val="minor"/>
    </font>
    <font>
      <u/>
      <sz val="11"/>
      <color theme="10"/>
      <name val="Calibri"/>
      <family val="2"/>
      <scheme val="minor"/>
    </font>
  </fonts>
  <fills count="45">
    <fill>
      <patternFill patternType="none"/>
    </fill>
    <fill>
      <patternFill patternType="gray125"/>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rgb="FF3182BD"/>
        <bgColor indexed="64"/>
      </patternFill>
    </fill>
    <fill>
      <patternFill patternType="solid">
        <fgColor rgb="FFFFFF00"/>
        <bgColor indexed="64"/>
      </patternFill>
    </fill>
    <fill>
      <patternFill patternType="solid">
        <fgColor indexed="22"/>
        <bgColor indexed="64"/>
      </patternFill>
    </fill>
    <fill>
      <patternFill patternType="solid">
        <fgColor indexed="9"/>
        <bgColor indexed="64"/>
      </patternFill>
    </fill>
    <fill>
      <patternFill patternType="solid">
        <fgColor theme="0" tint="-4.9989318521683403E-2"/>
        <bgColor indexed="64"/>
      </patternFill>
    </fill>
    <fill>
      <patternFill patternType="solid">
        <fgColor rgb="FFFFC000"/>
        <bgColor indexed="64"/>
      </patternFill>
    </fill>
    <fill>
      <patternFill patternType="solid">
        <fgColor theme="0"/>
        <bgColor indexed="64"/>
      </patternFill>
    </fill>
    <fill>
      <patternFill patternType="solid">
        <fgColor rgb="FFC6EFCE"/>
      </patternFill>
    </fill>
  </fills>
  <borders count="30">
    <border>
      <left/>
      <right/>
      <top/>
      <bottom/>
      <diagonal/>
    </border>
    <border>
      <left/>
      <right/>
      <top/>
      <bottom style="thin">
        <color indexed="64"/>
      </bottom>
      <diagonal/>
    </border>
    <border>
      <left/>
      <right/>
      <top style="thin">
        <color indexed="64"/>
      </top>
      <bottom/>
      <diagonal/>
    </border>
    <border>
      <left style="thin">
        <color rgb="FFB2B2B2"/>
      </left>
      <right style="thin">
        <color rgb="FFB2B2B2"/>
      </right>
      <top style="thin">
        <color rgb="FFB2B2B2"/>
      </top>
      <bottom style="thin">
        <color rgb="FFB2B2B2"/>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hair">
        <color indexed="18"/>
      </top>
      <bottom style="hair">
        <color indexed="18"/>
      </bottom>
      <diagonal/>
    </border>
    <border>
      <left/>
      <right/>
      <top style="hair">
        <color indexed="18"/>
      </top>
      <bottom/>
      <diagonal/>
    </border>
    <border>
      <left/>
      <right/>
      <top/>
      <bottom style="hair">
        <color indexed="18"/>
      </bottom>
      <diagonal/>
    </border>
    <border>
      <left/>
      <right/>
      <top style="thin">
        <color indexed="60"/>
      </top>
      <bottom/>
      <diagonal/>
    </border>
    <border>
      <left/>
      <right/>
      <top style="hair">
        <color indexed="60"/>
      </top>
      <bottom/>
      <diagonal/>
    </border>
    <border>
      <left/>
      <right/>
      <top/>
      <bottom style="hair">
        <color indexed="60"/>
      </bottom>
      <diagonal/>
    </border>
    <border>
      <left/>
      <right/>
      <top/>
      <bottom style="thin">
        <color rgb="FF000080"/>
      </bottom>
      <diagonal/>
    </border>
    <border>
      <left/>
      <right/>
      <top/>
      <bottom style="thin">
        <color rgb="FF1F497D"/>
      </bottom>
      <diagonal/>
    </border>
    <border>
      <left/>
      <right style="thin">
        <color indexed="64"/>
      </right>
      <top/>
      <bottom/>
      <diagonal/>
    </border>
    <border>
      <left style="thin">
        <color indexed="64"/>
      </left>
      <right/>
      <top/>
      <bottom/>
      <diagonal/>
    </border>
    <border>
      <left style="thin">
        <color rgb="FF1F497D"/>
      </left>
      <right/>
      <top/>
      <bottom/>
      <diagonal/>
    </border>
    <border>
      <left/>
      <right/>
      <top style="thin">
        <color indexed="18"/>
      </top>
      <bottom/>
      <diagonal/>
    </border>
    <border>
      <left style="thin">
        <color auto="1"/>
      </left>
      <right style="thin">
        <color auto="1"/>
      </right>
      <top/>
      <bottom/>
      <diagonal/>
    </border>
    <border>
      <left/>
      <right style="thin">
        <color theme="0"/>
      </right>
      <top style="thin">
        <color theme="0"/>
      </top>
      <bottom/>
      <diagonal/>
    </border>
    <border>
      <left style="thin">
        <color theme="0"/>
      </left>
      <right style="thin">
        <color theme="0"/>
      </right>
      <top style="thin">
        <color theme="0"/>
      </top>
      <bottom/>
      <diagonal/>
    </border>
    <border>
      <left style="thin">
        <color indexed="64"/>
      </left>
      <right/>
      <top style="thin">
        <color rgb="FF000080"/>
      </top>
      <bottom/>
      <diagonal/>
    </border>
    <border>
      <left style="thin">
        <color indexed="64"/>
      </left>
      <right/>
      <top style="thin">
        <color indexed="64"/>
      </top>
      <bottom/>
      <diagonal/>
    </border>
  </borders>
  <cellStyleXfs count="2379">
    <xf numFmtId="0" fontId="0" fillId="0" borderId="0"/>
    <xf numFmtId="0" fontId="1" fillId="0" borderId="0"/>
    <xf numFmtId="43" fontId="4" fillId="0" borderId="0" applyFont="0" applyFill="0" applyBorder="0" applyAlignment="0" applyProtection="0"/>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1" fillId="0" borderId="0"/>
    <xf numFmtId="0" fontId="7" fillId="0" borderId="0"/>
    <xf numFmtId="0" fontId="4" fillId="0" borderId="0"/>
    <xf numFmtId="0" fontId="4" fillId="0" borderId="0"/>
    <xf numFmtId="0" fontId="4" fillId="0" borderId="0"/>
    <xf numFmtId="0" fontId="4" fillId="0" borderId="0"/>
    <xf numFmtId="0" fontId="1" fillId="0" borderId="0"/>
    <xf numFmtId="0" fontId="4" fillId="0" borderId="0"/>
    <xf numFmtId="0" fontId="4" fillId="0" borderId="0"/>
    <xf numFmtId="0" fontId="4" fillId="0" borderId="0"/>
    <xf numFmtId="0" fontId="1" fillId="0" borderId="0"/>
    <xf numFmtId="0" fontId="8" fillId="0" borderId="0"/>
    <xf numFmtId="0" fontId="8" fillId="0" borderId="0"/>
    <xf numFmtId="0" fontId="4" fillId="0" borderId="0"/>
    <xf numFmtId="0" fontId="4" fillId="0" borderId="0"/>
    <xf numFmtId="0" fontId="9"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164"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12"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12"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9" fillId="0" borderId="0"/>
    <xf numFmtId="0" fontId="1" fillId="0" borderId="0"/>
    <xf numFmtId="0" fontId="9" fillId="0" borderId="0"/>
    <xf numFmtId="0" fontId="9" fillId="0" borderId="0"/>
    <xf numFmtId="0" fontId="4" fillId="0" borderId="0"/>
    <xf numFmtId="0" fontId="4" fillId="0" borderId="0"/>
    <xf numFmtId="0" fontId="4" fillId="0" borderId="0"/>
    <xf numFmtId="0" fontId="1" fillId="0" borderId="0"/>
    <xf numFmtId="0" fontId="9" fillId="0" borderId="0"/>
    <xf numFmtId="0" fontId="8" fillId="0" borderId="0"/>
    <xf numFmtId="0" fontId="4" fillId="0" borderId="0"/>
    <xf numFmtId="0" fontId="4" fillId="0" borderId="0"/>
    <xf numFmtId="0" fontId="9" fillId="0" borderId="0"/>
    <xf numFmtId="0" fontId="9" fillId="0" borderId="0"/>
    <xf numFmtId="0" fontId="1" fillId="0" borderId="0"/>
    <xf numFmtId="0" fontId="9" fillId="0" borderId="0"/>
    <xf numFmtId="0" fontId="1" fillId="0" borderId="0"/>
    <xf numFmtId="0" fontId="1" fillId="0" borderId="0"/>
    <xf numFmtId="0" fontId="9" fillId="0" borderId="0"/>
    <xf numFmtId="0" fontId="4"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8" fillId="0" borderId="0"/>
    <xf numFmtId="0" fontId="9" fillId="0" borderId="0"/>
    <xf numFmtId="0" fontId="9"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9" fillId="0" borderId="0" applyFont="0" applyFill="0" applyBorder="0" applyAlignment="0" applyProtection="0"/>
    <xf numFmtId="9" fontId="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8" fillId="0" borderId="0" applyFont="0" applyFill="0" applyBorder="0" applyAlignment="0" applyProtection="0"/>
    <xf numFmtId="0" fontId="4" fillId="0" borderId="0"/>
    <xf numFmtId="0" fontId="12" fillId="0" borderId="0" applyNumberFormat="0" applyFill="0" applyBorder="0" applyAlignment="0" applyProtection="0">
      <alignment vertical="top"/>
      <protection locked="0"/>
    </xf>
    <xf numFmtId="0" fontId="4" fillId="0" borderId="0"/>
    <xf numFmtId="0" fontId="16" fillId="15" borderId="0" applyNumberFormat="0" applyBorder="0" applyAlignment="0" applyProtection="0"/>
    <xf numFmtId="0" fontId="1" fillId="3" borderId="0" applyNumberFormat="0" applyBorder="0" applyAlignment="0" applyProtection="0"/>
    <xf numFmtId="0" fontId="16" fillId="16" borderId="0" applyNumberFormat="0" applyBorder="0" applyAlignment="0" applyProtection="0"/>
    <xf numFmtId="0" fontId="1" fillId="5" borderId="0" applyNumberFormat="0" applyBorder="0" applyAlignment="0" applyProtection="0"/>
    <xf numFmtId="0" fontId="16" fillId="17" borderId="0" applyNumberFormat="0" applyBorder="0" applyAlignment="0" applyProtection="0"/>
    <xf numFmtId="0" fontId="1" fillId="7" borderId="0" applyNumberFormat="0" applyBorder="0" applyAlignment="0" applyProtection="0"/>
    <xf numFmtId="0" fontId="16" fillId="18" borderId="0" applyNumberFormat="0" applyBorder="0" applyAlignment="0" applyProtection="0"/>
    <xf numFmtId="0" fontId="1" fillId="9" borderId="0" applyNumberFormat="0" applyBorder="0" applyAlignment="0" applyProtection="0"/>
    <xf numFmtId="0" fontId="16" fillId="19" borderId="0" applyNumberFormat="0" applyBorder="0" applyAlignment="0" applyProtection="0"/>
    <xf numFmtId="0" fontId="1" fillId="11" borderId="0" applyNumberFormat="0" applyBorder="0" applyAlignment="0" applyProtection="0"/>
    <xf numFmtId="0" fontId="16" fillId="20" borderId="0" applyNumberFormat="0" applyBorder="0" applyAlignment="0" applyProtection="0"/>
    <xf numFmtId="0" fontId="1" fillId="13" borderId="0" applyNumberFormat="0" applyBorder="0" applyAlignment="0" applyProtection="0"/>
    <xf numFmtId="0" fontId="16" fillId="21" borderId="0" applyNumberFormat="0" applyBorder="0" applyAlignment="0" applyProtection="0"/>
    <xf numFmtId="0" fontId="1" fillId="4" borderId="0" applyNumberFormat="0" applyBorder="0" applyAlignment="0" applyProtection="0"/>
    <xf numFmtId="0" fontId="16" fillId="22" borderId="0" applyNumberFormat="0" applyBorder="0" applyAlignment="0" applyProtection="0"/>
    <xf numFmtId="0" fontId="1" fillId="6" borderId="0" applyNumberFormat="0" applyBorder="0" applyAlignment="0" applyProtection="0"/>
    <xf numFmtId="0" fontId="16" fillId="23" borderId="0" applyNumberFormat="0" applyBorder="0" applyAlignment="0" applyProtection="0"/>
    <xf numFmtId="0" fontId="1" fillId="8" borderId="0" applyNumberFormat="0" applyBorder="0" applyAlignment="0" applyProtection="0"/>
    <xf numFmtId="0" fontId="16" fillId="18" borderId="0" applyNumberFormat="0" applyBorder="0" applyAlignment="0" applyProtection="0"/>
    <xf numFmtId="0" fontId="1" fillId="10" borderId="0" applyNumberFormat="0" applyBorder="0" applyAlignment="0" applyProtection="0"/>
    <xf numFmtId="0" fontId="16" fillId="21" borderId="0" applyNumberFormat="0" applyBorder="0" applyAlignment="0" applyProtection="0"/>
    <xf numFmtId="0" fontId="1" fillId="12" borderId="0" applyNumberFormat="0" applyBorder="0" applyAlignment="0" applyProtection="0"/>
    <xf numFmtId="0" fontId="16" fillId="24" borderId="0" applyNumberFormat="0" applyBorder="0" applyAlignment="0" applyProtection="0"/>
    <xf numFmtId="0" fontId="1" fillId="14" borderId="0" applyNumberFormat="0" applyBorder="0" applyAlignment="0" applyProtection="0"/>
    <xf numFmtId="0" fontId="17" fillId="25"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17" fillId="32" borderId="0" applyNumberFormat="0" applyBorder="0" applyAlignment="0" applyProtection="0"/>
    <xf numFmtId="0" fontId="18" fillId="16" borderId="0" applyNumberFormat="0" applyBorder="0" applyAlignment="0" applyProtection="0"/>
    <xf numFmtId="0" fontId="19" fillId="33" borderId="4" applyNumberFormat="0" applyAlignment="0" applyProtection="0"/>
    <xf numFmtId="0" fontId="19" fillId="33" borderId="4" applyNumberFormat="0" applyAlignment="0" applyProtection="0"/>
    <xf numFmtId="0" fontId="19" fillId="33" borderId="4" applyNumberFormat="0" applyAlignment="0" applyProtection="0"/>
    <xf numFmtId="0" fontId="19" fillId="33" borderId="4" applyNumberFormat="0" applyAlignment="0" applyProtection="0"/>
    <xf numFmtId="0" fontId="19" fillId="33" borderId="4" applyNumberFormat="0" applyAlignment="0" applyProtection="0"/>
    <xf numFmtId="0" fontId="19" fillId="33" borderId="4" applyNumberFormat="0" applyAlignment="0" applyProtection="0"/>
    <xf numFmtId="0" fontId="19" fillId="33" borderId="4" applyNumberFormat="0" applyAlignment="0" applyProtection="0"/>
    <xf numFmtId="0" fontId="20" fillId="34" borderId="5" applyNumberFormat="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21" fillId="0" borderId="0" applyNumberFormat="0" applyFill="0" applyBorder="0" applyAlignment="0" applyProtection="0"/>
    <xf numFmtId="0" fontId="22" fillId="17" borderId="0" applyNumberFormat="0" applyBorder="0" applyAlignment="0" applyProtection="0"/>
    <xf numFmtId="0" fontId="23" fillId="0" borderId="6" applyNumberFormat="0" applyFill="0" applyAlignment="0" applyProtection="0"/>
    <xf numFmtId="0" fontId="24" fillId="0" borderId="7" applyNumberFormat="0" applyFill="0" applyAlignment="0" applyProtection="0"/>
    <xf numFmtId="0" fontId="25" fillId="0" borderId="8" applyNumberFormat="0" applyFill="0" applyAlignment="0" applyProtection="0"/>
    <xf numFmtId="0" fontId="25" fillId="0" borderId="0" applyNumberFormat="0" applyFill="0" applyBorder="0" applyAlignment="0" applyProtection="0"/>
    <xf numFmtId="0" fontId="6"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26" fillId="0" borderId="0" applyNumberFormat="0" applyFill="0" applyBorder="0" applyAlignment="0" applyProtection="0">
      <alignment vertical="top"/>
      <protection locked="0"/>
    </xf>
    <xf numFmtId="0" fontId="26"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27" fillId="20" borderId="4" applyNumberFormat="0" applyAlignment="0" applyProtection="0"/>
    <xf numFmtId="0" fontId="27" fillId="20" borderId="4" applyNumberFormat="0" applyAlignment="0" applyProtection="0"/>
    <xf numFmtId="0" fontId="27" fillId="20" borderId="4" applyNumberFormat="0" applyAlignment="0" applyProtection="0"/>
    <xf numFmtId="0" fontId="27" fillId="20" borderId="4" applyNumberFormat="0" applyAlignment="0" applyProtection="0"/>
    <xf numFmtId="0" fontId="27" fillId="20" borderId="4" applyNumberFormat="0" applyAlignment="0" applyProtection="0"/>
    <xf numFmtId="0" fontId="27" fillId="20" borderId="4" applyNumberFormat="0" applyAlignment="0" applyProtection="0"/>
    <xf numFmtId="0" fontId="27" fillId="20" borderId="4" applyNumberFormat="0" applyAlignment="0" applyProtection="0"/>
    <xf numFmtId="0" fontId="28" fillId="0" borderId="9" applyNumberFormat="0" applyFill="0" applyAlignment="0" applyProtection="0"/>
    <xf numFmtId="0" fontId="29" fillId="35"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4" fillId="0" borderId="0"/>
    <xf numFmtId="0" fontId="4" fillId="0" borderId="0"/>
    <xf numFmtId="0" fontId="4" fillId="0" borderId="0"/>
    <xf numFmtId="0" fontId="1" fillId="0" borderId="0"/>
    <xf numFmtId="0" fontId="1" fillId="0" borderId="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4" fillId="0" borderId="0"/>
    <xf numFmtId="0" fontId="4"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4" fillId="0" borderId="0"/>
    <xf numFmtId="0" fontId="4" fillId="0" borderId="0"/>
    <xf numFmtId="0" fontId="4"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4" fillId="0" borderId="0"/>
    <xf numFmtId="0" fontId="4"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30"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30" fillId="0" borderId="0"/>
    <xf numFmtId="0" fontId="30" fillId="0" borderId="0"/>
    <xf numFmtId="0" fontId="30" fillId="0" borderId="0"/>
    <xf numFmtId="0" fontId="30" fillId="0" borderId="0"/>
    <xf numFmtId="0" fontId="30"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30" fillId="0" borderId="0"/>
    <xf numFmtId="0" fontId="30" fillId="0" borderId="0"/>
    <xf numFmtId="0" fontId="30" fillId="0" borderId="0"/>
    <xf numFmtId="0" fontId="30" fillId="0" borderId="0"/>
    <xf numFmtId="0" fontId="4"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31" fillId="0" borderId="0"/>
    <xf numFmtId="0" fontId="1" fillId="0" borderId="0"/>
    <xf numFmtId="0" fontId="1" fillId="0" borderId="0"/>
    <xf numFmtId="0" fontId="1" fillId="0" borderId="0"/>
    <xf numFmtId="0" fontId="3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1"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1" fillId="0" borderId="0"/>
    <xf numFmtId="0" fontId="31" fillId="0" borderId="0"/>
    <xf numFmtId="0" fontId="4" fillId="0" borderId="0"/>
    <xf numFmtId="0" fontId="4" fillId="0" borderId="0"/>
    <xf numFmtId="0" fontId="4" fillId="0" borderId="0"/>
    <xf numFmtId="0" fontId="4" fillId="0" borderId="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1" fillId="0" borderId="0"/>
    <xf numFmtId="0" fontId="31" fillId="0" borderId="0"/>
    <xf numFmtId="0" fontId="1" fillId="0" borderId="0"/>
    <xf numFmtId="0" fontId="1" fillId="0" borderId="0"/>
    <xf numFmtId="0" fontId="1" fillId="0" borderId="0"/>
    <xf numFmtId="0" fontId="3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1" fillId="0" borderId="0"/>
    <xf numFmtId="0" fontId="31" fillId="0" borderId="0"/>
    <xf numFmtId="0" fontId="31" fillId="0" borderId="0"/>
    <xf numFmtId="0" fontId="1" fillId="0" borderId="0"/>
    <xf numFmtId="0" fontId="1" fillId="0" borderId="0"/>
    <xf numFmtId="0" fontId="3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36" borderId="10" applyNumberFormat="0" applyFont="0" applyAlignment="0" applyProtection="0"/>
    <xf numFmtId="0" fontId="4" fillId="36" borderId="10" applyNumberFormat="0" applyFont="0" applyAlignment="0" applyProtection="0"/>
    <xf numFmtId="0" fontId="4" fillId="36" borderId="10" applyNumberFormat="0" applyFont="0" applyAlignment="0" applyProtection="0"/>
    <xf numFmtId="0" fontId="4" fillId="36" borderId="10" applyNumberFormat="0" applyFont="0" applyAlignment="0" applyProtection="0"/>
    <xf numFmtId="0" fontId="4" fillId="36" borderId="10" applyNumberFormat="0" applyFont="0" applyAlignment="0" applyProtection="0"/>
    <xf numFmtId="0" fontId="4" fillId="36" borderId="10" applyNumberFormat="0" applyFont="0" applyAlignment="0" applyProtection="0"/>
    <xf numFmtId="0" fontId="4" fillId="36" borderId="10" applyNumberFormat="0" applyFont="0" applyAlignment="0" applyProtection="0"/>
    <xf numFmtId="0" fontId="4" fillId="36" borderId="10" applyNumberFormat="0" applyFont="0" applyAlignment="0" applyProtection="0"/>
    <xf numFmtId="0" fontId="4" fillId="36" borderId="10" applyNumberFormat="0" applyFont="0" applyAlignment="0" applyProtection="0"/>
    <xf numFmtId="0" fontId="4" fillId="36" borderId="10" applyNumberFormat="0" applyFont="0" applyAlignment="0" applyProtection="0"/>
    <xf numFmtId="0" fontId="4" fillId="36" borderId="10" applyNumberFormat="0" applyFont="0" applyAlignment="0" applyProtection="0"/>
    <xf numFmtId="0" fontId="4" fillId="36" borderId="10" applyNumberFormat="0" applyFont="0" applyAlignment="0" applyProtection="0"/>
    <xf numFmtId="0" fontId="4" fillId="36" borderId="10" applyNumberFormat="0" applyFont="0" applyAlignment="0" applyProtection="0"/>
    <xf numFmtId="0" fontId="4" fillId="36" borderId="10" applyNumberFormat="0" applyFont="0" applyAlignment="0" applyProtection="0"/>
    <xf numFmtId="0" fontId="4" fillId="36" borderId="10" applyNumberFormat="0" applyFont="0" applyAlignment="0" applyProtection="0"/>
    <xf numFmtId="0" fontId="4" fillId="36" borderId="10" applyNumberFormat="0" applyFont="0" applyAlignment="0" applyProtection="0"/>
    <xf numFmtId="0" fontId="4" fillId="36" borderId="10" applyNumberFormat="0" applyFont="0" applyAlignment="0" applyProtection="0"/>
    <xf numFmtId="0" fontId="4" fillId="36" borderId="10" applyNumberFormat="0" applyFont="0" applyAlignment="0" applyProtection="0"/>
    <xf numFmtId="0" fontId="4" fillId="36" borderId="10" applyNumberFormat="0" applyFont="0" applyAlignment="0" applyProtection="0"/>
    <xf numFmtId="0" fontId="4" fillId="36" borderId="10" applyNumberFormat="0" applyFont="0" applyAlignment="0" applyProtection="0"/>
    <xf numFmtId="0" fontId="4" fillId="36" borderId="10" applyNumberFormat="0" applyFont="0" applyAlignment="0" applyProtection="0"/>
    <xf numFmtId="0" fontId="1" fillId="2" borderId="3" applyNumberFormat="0" applyFont="0" applyAlignment="0" applyProtection="0"/>
    <xf numFmtId="0" fontId="1" fillId="2" borderId="3" applyNumberFormat="0" applyFont="0" applyAlignment="0" applyProtection="0"/>
    <xf numFmtId="0" fontId="32" fillId="33" borderId="11" applyNumberFormat="0" applyAlignment="0" applyProtection="0"/>
    <xf numFmtId="0" fontId="32" fillId="33" borderId="11" applyNumberFormat="0" applyAlignment="0" applyProtection="0"/>
    <xf numFmtId="0" fontId="32" fillId="33" borderId="11" applyNumberFormat="0" applyAlignment="0" applyProtection="0"/>
    <xf numFmtId="0" fontId="32" fillId="33" borderId="11" applyNumberFormat="0" applyAlignment="0" applyProtection="0"/>
    <xf numFmtId="0" fontId="32" fillId="33" borderId="11" applyNumberFormat="0" applyAlignment="0" applyProtection="0"/>
    <xf numFmtId="0" fontId="32" fillId="33" borderId="11" applyNumberFormat="0" applyAlignment="0" applyProtection="0"/>
    <xf numFmtId="0" fontId="32" fillId="33" borderId="11" applyNumberForma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33" fillId="0" borderId="0" applyNumberFormat="0" applyFill="0" applyBorder="0" applyAlignment="0" applyProtection="0"/>
    <xf numFmtId="0" fontId="34" fillId="0" borderId="12" applyNumberFormat="0" applyFill="0" applyAlignment="0" applyProtection="0"/>
    <xf numFmtId="0" fontId="34" fillId="0" borderId="12" applyNumberFormat="0" applyFill="0" applyAlignment="0" applyProtection="0"/>
    <xf numFmtId="0" fontId="34" fillId="0" borderId="12" applyNumberFormat="0" applyFill="0" applyAlignment="0" applyProtection="0"/>
    <xf numFmtId="0" fontId="34" fillId="0" borderId="12" applyNumberFormat="0" applyFill="0" applyAlignment="0" applyProtection="0"/>
    <xf numFmtId="0" fontId="34" fillId="0" borderId="12" applyNumberFormat="0" applyFill="0" applyAlignment="0" applyProtection="0"/>
    <xf numFmtId="0" fontId="34" fillId="0" borderId="12" applyNumberFormat="0" applyFill="0" applyAlignment="0" applyProtection="0"/>
    <xf numFmtId="0" fontId="34" fillId="0" borderId="12" applyNumberFormat="0" applyFill="0" applyAlignment="0" applyProtection="0"/>
    <xf numFmtId="0" fontId="35" fillId="0" borderId="0" applyNumberForma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63" fillId="0" borderId="0" applyFont="0" applyFill="0" applyBorder="0" applyAlignment="0" applyProtection="0"/>
    <xf numFmtId="44" fontId="4" fillId="0" borderId="0" applyFont="0" applyFill="0" applyBorder="0" applyAlignment="0" applyProtection="0"/>
    <xf numFmtId="0" fontId="64" fillId="0" borderId="0" applyNumberFormat="0" applyFill="0" applyBorder="0" applyAlignment="0" applyProtection="0"/>
    <xf numFmtId="0" fontId="6" fillId="0" borderId="0" applyNumberFormat="0" applyFill="0" applyBorder="0" applyAlignment="0" applyProtection="0">
      <alignment vertical="top"/>
      <protection locked="0"/>
    </xf>
    <xf numFmtId="0" fontId="1" fillId="0" borderId="0"/>
    <xf numFmtId="0" fontId="8" fillId="0" borderId="0"/>
    <xf numFmtId="9" fontId="1" fillId="0" borderId="0" applyFont="0" applyFill="0" applyBorder="0" applyAlignment="0" applyProtection="0"/>
    <xf numFmtId="0" fontId="65" fillId="0" borderId="0">
      <alignment horizontal="left"/>
    </xf>
    <xf numFmtId="0" fontId="66" fillId="0" borderId="0">
      <alignment horizontal="left"/>
    </xf>
    <xf numFmtId="0" fontId="66" fillId="0" borderId="0">
      <alignment horizontal="center" vertical="center" wrapText="1"/>
    </xf>
    <xf numFmtId="0" fontId="66" fillId="0" borderId="0">
      <alignment horizontal="left" vertical="center" wrapText="1"/>
    </xf>
    <xf numFmtId="0" fontId="66" fillId="0" borderId="0">
      <alignment horizontal="right"/>
    </xf>
    <xf numFmtId="0" fontId="83" fillId="44" borderId="0" applyNumberFormat="0" applyBorder="0" applyAlignment="0" applyProtection="0"/>
    <xf numFmtId="0" fontId="84" fillId="0" borderId="0" applyNumberFormat="0" applyFill="0" applyBorder="0" applyAlignment="0" applyProtection="0"/>
  </cellStyleXfs>
  <cellXfs count="229">
    <xf numFmtId="0" fontId="0" fillId="0" borderId="0" xfId="0"/>
    <xf numFmtId="0" fontId="2" fillId="0" borderId="0" xfId="399" applyFont="1"/>
    <xf numFmtId="0" fontId="2" fillId="0" borderId="0" xfId="399" applyFont="1" applyFill="1" applyBorder="1"/>
    <xf numFmtId="0" fontId="2" fillId="0" borderId="0" xfId="399" applyFont="1" applyAlignment="1">
      <alignment horizontal="left" wrapText="1"/>
    </xf>
    <xf numFmtId="0" fontId="2" fillId="0" borderId="0" xfId="399" applyFont="1" applyFill="1" applyBorder="1" applyAlignment="1">
      <alignment horizontal="center"/>
    </xf>
    <xf numFmtId="0" fontId="38" fillId="0" borderId="0" xfId="399" applyFont="1" applyFill="1" applyBorder="1"/>
    <xf numFmtId="0" fontId="2" fillId="0" borderId="0" xfId="399" applyFont="1" applyFill="1" applyBorder="1" applyAlignment="1">
      <alignment horizontal="center" vertical="center"/>
    </xf>
    <xf numFmtId="0" fontId="39" fillId="37" borderId="0" xfId="399" applyFont="1" applyFill="1" applyBorder="1" applyAlignment="1"/>
    <xf numFmtId="0" fontId="39" fillId="37" borderId="0" xfId="399" applyFont="1" applyFill="1" applyBorder="1" applyAlignment="1">
      <alignment wrapText="1"/>
    </xf>
    <xf numFmtId="14" fontId="39" fillId="37" borderId="0" xfId="399" applyNumberFormat="1" applyFont="1" applyFill="1" applyBorder="1" applyAlignment="1">
      <alignment horizontal="left"/>
    </xf>
    <xf numFmtId="0" fontId="40" fillId="0" borderId="0" xfId="399" applyNumberFormat="1" applyFont="1" applyFill="1" applyBorder="1" applyAlignment="1" applyProtection="1">
      <alignment vertical="center" wrapText="1"/>
    </xf>
    <xf numFmtId="0" fontId="41" fillId="0" borderId="0" xfId="399" applyNumberFormat="1" applyFont="1" applyFill="1" applyBorder="1" applyAlignment="1" applyProtection="1">
      <alignment vertical="top"/>
    </xf>
    <xf numFmtId="0" fontId="42" fillId="0" borderId="13" xfId="399" applyNumberFormat="1" applyFont="1" applyFill="1" applyBorder="1" applyAlignment="1" applyProtection="1">
      <alignment vertical="center" wrapText="1"/>
    </xf>
    <xf numFmtId="0" fontId="2" fillId="0" borderId="0" xfId="399" applyFont="1" applyAlignment="1">
      <alignment vertical="center"/>
    </xf>
    <xf numFmtId="0" fontId="42" fillId="0" borderId="13" xfId="399" applyFont="1" applyFill="1" applyBorder="1" applyAlignment="1">
      <alignment vertical="center" wrapText="1"/>
    </xf>
    <xf numFmtId="0" fontId="43" fillId="0" borderId="0" xfId="399" applyNumberFormat="1" applyFont="1" applyFill="1" applyBorder="1" applyAlignment="1" applyProtection="1">
      <alignment vertical="top"/>
    </xf>
    <xf numFmtId="0" fontId="38" fillId="0" borderId="14" xfId="399" applyFont="1" applyFill="1" applyBorder="1"/>
    <xf numFmtId="0" fontId="39" fillId="0" borderId="0" xfId="399" applyFont="1" applyFill="1" applyBorder="1" applyAlignment="1">
      <alignment horizontal="center" vertical="center"/>
    </xf>
    <xf numFmtId="0" fontId="38" fillId="0" borderId="0" xfId="399" applyFont="1" applyFill="1" applyBorder="1" applyAlignment="1">
      <alignment vertical="center"/>
    </xf>
    <xf numFmtId="0" fontId="42" fillId="0" borderId="13" xfId="399" quotePrefix="1" applyNumberFormat="1" applyFont="1" applyFill="1" applyBorder="1" applyAlignment="1" applyProtection="1">
      <alignment vertical="center" wrapText="1"/>
    </xf>
    <xf numFmtId="0" fontId="44" fillId="0" borderId="15" xfId="3" applyNumberFormat="1" applyFont="1" applyFill="1" applyBorder="1" applyAlignment="1" applyProtection="1">
      <alignment vertical="center" wrapText="1"/>
    </xf>
    <xf numFmtId="0" fontId="45" fillId="0" borderId="15" xfId="3" applyNumberFormat="1" applyFont="1" applyFill="1" applyBorder="1" applyAlignment="1" applyProtection="1">
      <alignment vertical="center" wrapText="1"/>
    </xf>
    <xf numFmtId="0" fontId="46" fillId="0" borderId="0" xfId="399" applyFont="1" applyFill="1" applyBorder="1"/>
    <xf numFmtId="0" fontId="2" fillId="0" borderId="0" xfId="399" applyFont="1" applyBorder="1"/>
    <xf numFmtId="0" fontId="46" fillId="0" borderId="14" xfId="399" applyFont="1" applyFill="1" applyBorder="1"/>
    <xf numFmtId="0" fontId="42" fillId="0" borderId="15" xfId="399" applyNumberFormat="1" applyFont="1" applyFill="1" applyBorder="1" applyAlignment="1" applyProtection="1">
      <alignment vertical="center" wrapText="1"/>
    </xf>
    <xf numFmtId="0" fontId="2" fillId="0" borderId="0" xfId="399" applyFont="1" applyAlignment="1">
      <alignment wrapText="1"/>
    </xf>
    <xf numFmtId="0" fontId="4" fillId="0" borderId="0" xfId="399" applyBorder="1"/>
    <xf numFmtId="0" fontId="47" fillId="0" borderId="0" xfId="399" applyNumberFormat="1" applyFont="1" applyFill="1" applyBorder="1" applyAlignment="1" applyProtection="1">
      <alignment vertical="center" wrapText="1"/>
    </xf>
    <xf numFmtId="0" fontId="43" fillId="0" borderId="0" xfId="399" applyFont="1" applyFill="1" applyBorder="1" applyAlignment="1">
      <alignment vertical="top"/>
    </xf>
    <xf numFmtId="0" fontId="43" fillId="0" borderId="15" xfId="399" applyNumberFormat="1" applyFont="1" applyFill="1" applyBorder="1" applyAlignment="1" applyProtection="1">
      <alignment vertical="center" wrapText="1"/>
    </xf>
    <xf numFmtId="0" fontId="42" fillId="0" borderId="14" xfId="399" applyNumberFormat="1" applyFont="1" applyFill="1" applyBorder="1" applyAlignment="1" applyProtection="1">
      <alignment vertical="center" wrapText="1"/>
    </xf>
    <xf numFmtId="0" fontId="42" fillId="0" borderId="13" xfId="399" applyFont="1" applyFill="1" applyBorder="1" applyAlignment="1">
      <alignment vertical="center"/>
    </xf>
    <xf numFmtId="0" fontId="43" fillId="0" borderId="0" xfId="399" applyFont="1" applyFill="1" applyBorder="1" applyAlignment="1">
      <alignment vertical="center"/>
    </xf>
    <xf numFmtId="49" fontId="2" fillId="0" borderId="0" xfId="399" applyNumberFormat="1" applyFont="1" applyFill="1" applyBorder="1" applyAlignment="1">
      <alignment horizontal="center" vertical="center"/>
    </xf>
    <xf numFmtId="0" fontId="4" fillId="0" borderId="0" xfId="399"/>
    <xf numFmtId="0" fontId="45" fillId="40" borderId="0" xfId="3" applyFont="1" applyFill="1" applyBorder="1" applyAlignment="1" applyProtection="1">
      <alignment horizontal="left" vertical="center"/>
    </xf>
    <xf numFmtId="0" fontId="45" fillId="40" borderId="15" xfId="3" applyFont="1" applyFill="1" applyBorder="1" applyAlignment="1" applyProtection="1">
      <alignment horizontal="left" vertical="center"/>
    </xf>
    <xf numFmtId="49" fontId="2" fillId="0" borderId="0" xfId="399" applyNumberFormat="1" applyFont="1" applyFill="1" applyBorder="1" applyAlignment="1">
      <alignment horizontal="center"/>
    </xf>
    <xf numFmtId="0" fontId="2" fillId="0" borderId="0" xfId="399" applyFont="1" applyBorder="1" applyAlignment="1">
      <alignment wrapText="1"/>
    </xf>
    <xf numFmtId="0" fontId="42" fillId="0" borderId="0" xfId="399" applyFont="1" applyFill="1" applyBorder="1" applyAlignment="1">
      <alignment vertical="center"/>
    </xf>
    <xf numFmtId="0" fontId="2" fillId="0" borderId="16" xfId="399" applyFont="1" applyFill="1" applyBorder="1" applyAlignment="1">
      <alignment horizontal="center"/>
    </xf>
    <xf numFmtId="0" fontId="2" fillId="0" borderId="14" xfId="399" applyFont="1" applyFill="1" applyBorder="1" applyAlignment="1">
      <alignment wrapText="1"/>
    </xf>
    <xf numFmtId="14" fontId="3" fillId="0" borderId="0" xfId="399" applyNumberFormat="1" applyFont="1" applyBorder="1" applyAlignment="1">
      <alignment wrapText="1"/>
    </xf>
    <xf numFmtId="0" fontId="45" fillId="0" borderId="17" xfId="3" applyFont="1" applyFill="1" applyBorder="1" applyAlignment="1" applyProtection="1">
      <alignment vertical="center" wrapText="1"/>
    </xf>
    <xf numFmtId="0" fontId="38" fillId="0" borderId="14" xfId="399" applyFont="1" applyFill="1" applyBorder="1" applyAlignment="1">
      <alignment vertical="center"/>
    </xf>
    <xf numFmtId="0" fontId="40" fillId="0" borderId="14" xfId="399" applyNumberFormat="1" applyFont="1" applyFill="1" applyBorder="1" applyAlignment="1" applyProtection="1">
      <alignment vertical="center" wrapText="1"/>
    </xf>
    <xf numFmtId="0" fontId="42" fillId="0" borderId="0" xfId="399" applyNumberFormat="1" applyFont="1" applyFill="1" applyBorder="1" applyAlignment="1" applyProtection="1">
      <alignment vertical="center" wrapText="1"/>
    </xf>
    <xf numFmtId="0" fontId="2" fillId="0" borderId="0" xfId="399" applyFont="1" applyFill="1" applyBorder="1" applyAlignment="1">
      <alignment wrapText="1"/>
    </xf>
    <xf numFmtId="14" fontId="48" fillId="0" borderId="0" xfId="399" applyNumberFormat="1" applyFont="1" applyBorder="1" applyAlignment="1">
      <alignment wrapText="1"/>
    </xf>
    <xf numFmtId="0" fontId="2" fillId="0" borderId="0" xfId="399" applyFont="1" applyFill="1" applyAlignment="1">
      <alignment wrapText="1"/>
    </xf>
    <xf numFmtId="0" fontId="2" fillId="0" borderId="0" xfId="399" applyFont="1" applyFill="1"/>
    <xf numFmtId="0" fontId="2" fillId="0" borderId="0" xfId="399" applyFont="1" applyFill="1" applyBorder="1" applyAlignment="1">
      <alignment horizontal="left" wrapText="1"/>
    </xf>
    <xf numFmtId="0" fontId="49" fillId="0" borderId="0" xfId="399" applyFont="1" applyFill="1" applyBorder="1" applyAlignment="1">
      <alignment horizontal="center" vertical="center"/>
    </xf>
    <xf numFmtId="0" fontId="2" fillId="41" borderId="0" xfId="399" applyFont="1" applyFill="1" applyBorder="1" applyAlignment="1">
      <alignment horizontal="left" wrapText="1"/>
    </xf>
    <xf numFmtId="0" fontId="2" fillId="41" borderId="0" xfId="399" applyFont="1" applyFill="1" applyBorder="1" applyAlignment="1">
      <alignment wrapText="1"/>
    </xf>
    <xf numFmtId="0" fontId="2" fillId="41" borderId="0" xfId="399" applyFont="1" applyFill="1" applyBorder="1"/>
    <xf numFmtId="0" fontId="49" fillId="41" borderId="0" xfId="399" applyFont="1" applyFill="1" applyBorder="1" applyAlignment="1">
      <alignment horizontal="center" vertical="center"/>
    </xf>
    <xf numFmtId="0" fontId="45" fillId="41" borderId="0" xfId="3" applyFont="1" applyFill="1" applyBorder="1" applyAlignment="1" applyProtection="1">
      <alignment horizontal="left"/>
    </xf>
    <xf numFmtId="0" fontId="42" fillId="41" borderId="0" xfId="399" applyFont="1" applyFill="1" applyBorder="1" applyAlignment="1">
      <alignment horizontal="left" indent="2"/>
    </xf>
    <xf numFmtId="0" fontId="5" fillId="41" borderId="0" xfId="3" applyFill="1" applyBorder="1" applyAlignment="1" applyProtection="1">
      <alignment horizontal="left"/>
    </xf>
    <xf numFmtId="0" fontId="42" fillId="41" borderId="0" xfId="399" applyFont="1" applyFill="1" applyBorder="1" applyAlignment="1">
      <alignment horizontal="left" vertical="center" indent="2"/>
    </xf>
    <xf numFmtId="0" fontId="50" fillId="42" borderId="0" xfId="399" applyFont="1" applyFill="1" applyBorder="1" applyAlignment="1">
      <alignment horizontal="center" vertical="center"/>
    </xf>
    <xf numFmtId="14" fontId="43" fillId="41" borderId="0" xfId="399" applyNumberFormat="1" applyFont="1" applyFill="1" applyBorder="1" applyAlignment="1">
      <alignment vertical="center"/>
    </xf>
    <xf numFmtId="0" fontId="2" fillId="38" borderId="0" xfId="399" applyFont="1" applyFill="1" applyBorder="1" applyAlignment="1">
      <alignment horizontal="center" vertical="center"/>
    </xf>
    <xf numFmtId="0" fontId="3" fillId="0" borderId="0" xfId="399" applyFont="1" applyAlignment="1">
      <alignment vertical="center" wrapText="1"/>
    </xf>
    <xf numFmtId="0" fontId="3" fillId="0" borderId="0" xfId="399" applyFont="1" applyBorder="1" applyAlignment="1">
      <alignment vertical="center" wrapText="1"/>
    </xf>
    <xf numFmtId="0" fontId="2" fillId="0" borderId="0" xfId="399" applyFont="1" applyBorder="1" applyAlignment="1">
      <alignment vertical="center"/>
    </xf>
    <xf numFmtId="14" fontId="51" fillId="41" borderId="0" xfId="399" applyNumberFormat="1" applyFont="1" applyFill="1" applyBorder="1" applyAlignment="1">
      <alignment vertical="center"/>
    </xf>
    <xf numFmtId="0" fontId="3" fillId="41" borderId="0" xfId="399" applyFont="1" applyFill="1" applyBorder="1" applyAlignment="1">
      <alignment horizontal="left" vertical="center" wrapText="1"/>
    </xf>
    <xf numFmtId="0" fontId="3" fillId="41" borderId="0" xfId="399" applyFont="1" applyFill="1" applyBorder="1" applyAlignment="1">
      <alignment vertical="center" wrapText="1"/>
    </xf>
    <xf numFmtId="14" fontId="41" fillId="41" borderId="0" xfId="399" applyNumberFormat="1" applyFont="1" applyFill="1" applyBorder="1" applyAlignment="1">
      <alignment vertical="center"/>
    </xf>
    <xf numFmtId="0" fontId="2" fillId="0" borderId="14" xfId="399" applyFont="1" applyBorder="1" applyAlignment="1">
      <alignment horizontal="left" wrapText="1"/>
    </xf>
    <xf numFmtId="0" fontId="2" fillId="0" borderId="14" xfId="399" applyFont="1" applyBorder="1" applyAlignment="1">
      <alignment wrapText="1"/>
    </xf>
    <xf numFmtId="14" fontId="2" fillId="0" borderId="14" xfId="399" applyNumberFormat="1" applyFont="1" applyBorder="1" applyAlignment="1">
      <alignment wrapText="1"/>
    </xf>
    <xf numFmtId="0" fontId="2" fillId="0" borderId="15" xfId="399" applyFont="1" applyBorder="1" applyAlignment="1">
      <alignment horizontal="left" wrapText="1"/>
    </xf>
    <xf numFmtId="0" fontId="2" fillId="0" borderId="17" xfId="399" applyFont="1" applyBorder="1" applyAlignment="1">
      <alignment horizontal="left" wrapText="1"/>
    </xf>
    <xf numFmtId="0" fontId="2" fillId="0" borderId="13" xfId="399" applyFont="1" applyBorder="1" applyAlignment="1">
      <alignment horizontal="left" wrapText="1"/>
    </xf>
    <xf numFmtId="0" fontId="2" fillId="0" borderId="17" xfId="399" applyFont="1" applyBorder="1" applyAlignment="1">
      <alignment wrapText="1"/>
    </xf>
    <xf numFmtId="14" fontId="2" fillId="0" borderId="17" xfId="399" applyNumberFormat="1" applyFont="1" applyBorder="1" applyAlignment="1">
      <alignment wrapText="1"/>
    </xf>
    <xf numFmtId="0" fontId="2" fillId="0" borderId="13" xfId="399" applyFont="1" applyFill="1" applyBorder="1" applyAlignment="1">
      <alignment horizontal="left" wrapText="1"/>
    </xf>
    <xf numFmtId="0" fontId="2" fillId="0" borderId="13" xfId="399" applyFont="1" applyFill="1" applyBorder="1" applyAlignment="1">
      <alignment wrapText="1"/>
    </xf>
    <xf numFmtId="14" fontId="2" fillId="0" borderId="13" xfId="399" applyNumberFormat="1" applyFont="1" applyFill="1" applyBorder="1" applyAlignment="1">
      <alignment wrapText="1"/>
    </xf>
    <xf numFmtId="0" fontId="2" fillId="0" borderId="18" xfId="399" applyFont="1" applyBorder="1" applyAlignment="1">
      <alignment horizontal="left" wrapText="1"/>
    </xf>
    <xf numFmtId="0" fontId="2" fillId="0" borderId="18" xfId="399" applyFont="1" applyBorder="1" applyAlignment="1">
      <alignment wrapText="1"/>
    </xf>
    <xf numFmtId="14" fontId="2" fillId="0" borderId="18" xfId="399" applyNumberFormat="1" applyFont="1" applyBorder="1" applyAlignment="1">
      <alignment horizontal="left" wrapText="1"/>
    </xf>
    <xf numFmtId="0" fontId="39" fillId="37" borderId="0" xfId="399" applyFont="1" applyFill="1" applyAlignment="1">
      <alignment horizontal="left" wrapText="1"/>
    </xf>
    <xf numFmtId="0" fontId="39" fillId="37" borderId="0" xfId="399" applyFont="1" applyFill="1" applyAlignment="1">
      <alignment wrapText="1"/>
    </xf>
    <xf numFmtId="0" fontId="39" fillId="0" borderId="0" xfId="399" applyFont="1" applyFill="1" applyBorder="1" applyAlignment="1">
      <alignment horizontal="left" wrapText="1"/>
    </xf>
    <xf numFmtId="0" fontId="48" fillId="0" borderId="0" xfId="399" applyFont="1"/>
    <xf numFmtId="0" fontId="52" fillId="0" borderId="0" xfId="399" applyFont="1"/>
    <xf numFmtId="0" fontId="5" fillId="0" borderId="0" xfId="3" applyAlignment="1" applyProtection="1"/>
    <xf numFmtId="0" fontId="3" fillId="0" borderId="0" xfId="399" applyFont="1"/>
    <xf numFmtId="0" fontId="2" fillId="0" borderId="0" xfId="399" applyFont="1" applyAlignment="1">
      <alignment horizontal="left" indent="1"/>
    </xf>
    <xf numFmtId="0" fontId="53" fillId="0" borderId="0" xfId="399" applyFont="1"/>
    <xf numFmtId="0" fontId="42" fillId="0" borderId="15" xfId="3" applyNumberFormat="1" applyFont="1" applyFill="1" applyBorder="1" applyAlignment="1" applyProtection="1">
      <alignment horizontal="left" vertical="center" wrapText="1" indent="3"/>
    </xf>
    <xf numFmtId="0" fontId="42" fillId="0" borderId="0" xfId="399" applyFont="1"/>
    <xf numFmtId="0" fontId="57" fillId="0" borderId="0" xfId="0" applyFont="1"/>
    <xf numFmtId="0" fontId="10" fillId="0" borderId="0" xfId="0" applyFont="1"/>
    <xf numFmtId="0" fontId="62" fillId="0" borderId="0" xfId="0" applyFont="1" applyProtection="1">
      <protection hidden="1"/>
    </xf>
    <xf numFmtId="0" fontId="10" fillId="37" borderId="0" xfId="21" applyFont="1" applyFill="1" applyProtection="1"/>
    <xf numFmtId="0" fontId="71" fillId="37" borderId="0" xfId="268" applyFont="1" applyFill="1" applyAlignment="1">
      <alignment horizontal="left"/>
    </xf>
    <xf numFmtId="0" fontId="10" fillId="0" borderId="0" xfId="21" applyFont="1" applyProtection="1"/>
    <xf numFmtId="0" fontId="72" fillId="0" borderId="0" xfId="21" applyFont="1" applyBorder="1" applyAlignment="1" applyProtection="1">
      <alignment vertical="center"/>
    </xf>
    <xf numFmtId="0" fontId="73" fillId="0" borderId="0" xfId="21" applyFont="1" applyBorder="1" applyProtection="1"/>
    <xf numFmtId="0" fontId="73" fillId="0" borderId="0" xfId="21" applyFont="1" applyProtection="1"/>
    <xf numFmtId="0" fontId="74" fillId="0" borderId="0" xfId="21" applyFont="1" applyProtection="1"/>
    <xf numFmtId="0" fontId="11" fillId="43" borderId="0" xfId="21" applyFont="1" applyFill="1" applyBorder="1" applyAlignment="1" applyProtection="1">
      <alignment vertical="center"/>
    </xf>
    <xf numFmtId="0" fontId="8" fillId="37" borderId="0" xfId="21" applyFill="1" applyBorder="1" applyProtection="1"/>
    <xf numFmtId="0" fontId="8" fillId="37" borderId="0" xfId="21" applyFill="1" applyProtection="1"/>
    <xf numFmtId="0" fontId="75" fillId="43" borderId="0" xfId="21" applyFont="1" applyFill="1" applyAlignment="1" applyProtection="1">
      <alignment horizontal="center" vertical="center" wrapText="1"/>
    </xf>
    <xf numFmtId="0" fontId="76" fillId="37" borderId="26" xfId="21" applyFont="1" applyFill="1" applyBorder="1" applyAlignment="1" applyProtection="1">
      <alignment horizontal="center" vertical="center" wrapText="1"/>
    </xf>
    <xf numFmtId="0" fontId="76" fillId="37" borderId="27" xfId="21" applyFont="1" applyFill="1" applyBorder="1" applyAlignment="1" applyProtection="1">
      <alignment horizontal="center" vertical="center" wrapText="1"/>
    </xf>
    <xf numFmtId="0" fontId="77" fillId="0" borderId="0" xfId="21" applyFont="1" applyAlignment="1" applyProtection="1">
      <alignment horizontal="left"/>
    </xf>
    <xf numFmtId="0" fontId="11" fillId="43" borderId="0" xfId="21" applyFont="1" applyFill="1" applyAlignment="1" applyProtection="1">
      <alignment vertical="center"/>
    </xf>
    <xf numFmtId="0" fontId="76" fillId="37" borderId="0" xfId="21" applyFont="1" applyFill="1" applyAlignment="1" applyProtection="1">
      <alignment vertical="center"/>
    </xf>
    <xf numFmtId="0" fontId="78" fillId="0" borderId="0" xfId="21" applyFont="1" applyFill="1" applyProtection="1"/>
    <xf numFmtId="0" fontId="79" fillId="0" borderId="0" xfId="21" applyFont="1" applyProtection="1"/>
    <xf numFmtId="0" fontId="78" fillId="37" borderId="0" xfId="21" applyFont="1" applyFill="1" applyProtection="1"/>
    <xf numFmtId="0" fontId="2" fillId="0" borderId="0" xfId="399" applyFont="1" applyBorder="1" applyAlignment="1">
      <alignment horizontal="left" wrapText="1"/>
    </xf>
    <xf numFmtId="0" fontId="2" fillId="0" borderId="0" xfId="399" applyFont="1" applyAlignment="1">
      <alignment horizontal="left" vertical="center" wrapText="1"/>
    </xf>
    <xf numFmtId="0" fontId="2" fillId="39" borderId="0" xfId="399" applyFont="1" applyFill="1" applyBorder="1" applyAlignment="1">
      <alignment horizontal="center" vertical="center"/>
    </xf>
    <xf numFmtId="0" fontId="58" fillId="0" borderId="0" xfId="399" applyFont="1"/>
    <xf numFmtId="0" fontId="4" fillId="0" borderId="0" xfId="399" applyAlignment="1">
      <alignment horizontal="left"/>
    </xf>
    <xf numFmtId="14" fontId="58" fillId="0" borderId="0" xfId="399" applyNumberFormat="1" applyFont="1" applyBorder="1" applyAlignment="1">
      <alignment wrapText="1"/>
    </xf>
    <xf numFmtId="0" fontId="41" fillId="43" borderId="0" xfId="399" applyNumberFormat="1" applyFont="1" applyFill="1" applyBorder="1" applyAlignment="1" applyProtection="1">
      <alignment vertical="top"/>
    </xf>
    <xf numFmtId="0" fontId="45" fillId="43" borderId="14" xfId="3" quotePrefix="1" applyNumberFormat="1" applyFont="1" applyFill="1" applyBorder="1" applyAlignment="1" applyProtection="1">
      <alignment horizontal="left" vertical="center" wrapText="1" indent="1"/>
    </xf>
    <xf numFmtId="0" fontId="45" fillId="0" borderId="14" xfId="3" quotePrefix="1" applyNumberFormat="1" applyFont="1" applyFill="1" applyBorder="1" applyAlignment="1" applyProtection="1">
      <alignment horizontal="left" vertical="center" wrapText="1" indent="1"/>
    </xf>
    <xf numFmtId="0" fontId="5" fillId="0" borderId="14" xfId="3" quotePrefix="1" applyNumberFormat="1" applyFill="1" applyBorder="1" applyAlignment="1" applyProtection="1">
      <alignment horizontal="left" vertical="center" wrapText="1" indent="1"/>
    </xf>
    <xf numFmtId="0" fontId="5" fillId="0" borderId="13" xfId="3" quotePrefix="1" applyNumberFormat="1" applyFill="1" applyBorder="1" applyAlignment="1" applyProtection="1">
      <alignment horizontal="left" vertical="center" wrapText="1" indent="1"/>
    </xf>
    <xf numFmtId="0" fontId="3" fillId="43" borderId="0" xfId="399" applyFont="1" applyFill="1"/>
    <xf numFmtId="0" fontId="2" fillId="43" borderId="0" xfId="399" applyFont="1" applyFill="1"/>
    <xf numFmtId="0" fontId="82" fillId="0" borderId="0" xfId="0" applyFont="1"/>
    <xf numFmtId="0" fontId="57" fillId="0" borderId="0" xfId="0" applyFont="1" applyFill="1" applyBorder="1" applyAlignment="1">
      <alignment horizontal="left"/>
    </xf>
    <xf numFmtId="0" fontId="83" fillId="44" borderId="0" xfId="2377"/>
    <xf numFmtId="0" fontId="84" fillId="0" borderId="0" xfId="2378"/>
    <xf numFmtId="14" fontId="2" fillId="0" borderId="13" xfId="399" applyNumberFormat="1" applyFont="1" applyFill="1" applyBorder="1" applyAlignment="1">
      <alignment horizontal="left" wrapText="1"/>
    </xf>
    <xf numFmtId="0" fontId="8" fillId="0" borderId="0" xfId="0" applyFont="1" applyAlignment="1">
      <alignment horizontal="right"/>
    </xf>
    <xf numFmtId="0" fontId="15" fillId="0" borderId="0" xfId="0" applyFont="1" applyAlignment="1">
      <alignment horizontal="right"/>
    </xf>
    <xf numFmtId="0" fontId="36" fillId="0" borderId="0" xfId="0" applyFont="1" applyProtection="1">
      <protection hidden="1"/>
    </xf>
    <xf numFmtId="0" fontId="0" fillId="0" borderId="0" xfId="0" applyProtection="1">
      <protection hidden="1"/>
    </xf>
    <xf numFmtId="0" fontId="67" fillId="0" borderId="0" xfId="0" applyFont="1" applyProtection="1">
      <protection hidden="1"/>
    </xf>
    <xf numFmtId="0" fontId="68" fillId="0" borderId="0" xfId="89" applyFont="1" applyAlignment="1" applyProtection="1">
      <protection hidden="1"/>
    </xf>
    <xf numFmtId="0" fontId="80" fillId="0" borderId="0" xfId="0" applyFont="1" applyProtection="1">
      <protection hidden="1"/>
    </xf>
    <xf numFmtId="0" fontId="11" fillId="0" borderId="0" xfId="0" applyFont="1" applyProtection="1">
      <protection hidden="1"/>
    </xf>
    <xf numFmtId="0" fontId="55" fillId="0" borderId="0" xfId="0" applyFont="1" applyAlignment="1" applyProtection="1">
      <alignment horizontal="left" indent="1"/>
      <protection hidden="1"/>
    </xf>
    <xf numFmtId="0" fontId="69" fillId="0" borderId="0" xfId="0" applyFont="1" applyAlignment="1" applyProtection="1">
      <alignment horizontal="center" readingOrder="1"/>
      <protection hidden="1"/>
    </xf>
    <xf numFmtId="0" fontId="55" fillId="0" borderId="0" xfId="0" applyFont="1" applyAlignment="1" applyProtection="1">
      <alignment horizontal="left" wrapText="1" indent="1"/>
      <protection hidden="1"/>
    </xf>
    <xf numFmtId="0" fontId="70" fillId="0" borderId="0" xfId="89" applyFont="1" applyAlignment="1" applyProtection="1">
      <alignment horizontal="center" readingOrder="1"/>
      <protection hidden="1"/>
    </xf>
    <xf numFmtId="0" fontId="0" fillId="0" borderId="20" xfId="0" applyBorder="1" applyProtection="1">
      <protection hidden="1"/>
    </xf>
    <xf numFmtId="0" fontId="0" fillId="0" borderId="28" xfId="0" applyBorder="1" applyProtection="1">
      <protection hidden="1"/>
    </xf>
    <xf numFmtId="0" fontId="3" fillId="0" borderId="29" xfId="0" applyFont="1" applyBorder="1" applyAlignment="1" applyProtection="1">
      <alignment horizontal="left" vertical="center" wrapText="1"/>
      <protection hidden="1"/>
    </xf>
    <xf numFmtId="0" fontId="3" fillId="0" borderId="2" xfId="0" applyFont="1" applyBorder="1" applyAlignment="1" applyProtection="1">
      <alignment horizontal="left" vertical="center" wrapText="1"/>
      <protection hidden="1"/>
    </xf>
    <xf numFmtId="0" fontId="3" fillId="0" borderId="2" xfId="0" applyFont="1" applyBorder="1" applyAlignment="1" applyProtection="1">
      <alignment horizontal="right" vertical="center" wrapText="1" indent="1"/>
      <protection hidden="1"/>
    </xf>
    <xf numFmtId="0" fontId="0" fillId="0" borderId="22" xfId="0" applyBorder="1" applyProtection="1">
      <protection hidden="1"/>
    </xf>
    <xf numFmtId="0" fontId="15" fillId="0" borderId="25" xfId="0" applyFont="1" applyBorder="1" applyAlignment="1" applyProtection="1">
      <alignment horizontal="center" vertical="center"/>
      <protection hidden="1"/>
    </xf>
    <xf numFmtId="0" fontId="57" fillId="0" borderId="0" xfId="0" applyFont="1" applyFill="1" applyBorder="1" applyAlignment="1" applyProtection="1">
      <alignment horizontal="left"/>
      <protection hidden="1"/>
    </xf>
    <xf numFmtId="0" fontId="57" fillId="0" borderId="25" xfId="0" applyFont="1" applyFill="1" applyBorder="1" applyAlignment="1" applyProtection="1">
      <alignment horizontal="center" wrapText="1"/>
      <protection hidden="1"/>
    </xf>
    <xf numFmtId="1" fontId="81" fillId="0" borderId="22" xfId="0" applyNumberFormat="1" applyFont="1" applyBorder="1" applyProtection="1">
      <protection hidden="1"/>
    </xf>
    <xf numFmtId="165" fontId="81" fillId="0" borderId="0" xfId="0" applyNumberFormat="1" applyFont="1" applyBorder="1" applyProtection="1">
      <protection hidden="1"/>
    </xf>
    <xf numFmtId="0" fontId="57" fillId="0" borderId="21" xfId="0" applyFont="1" applyFill="1" applyBorder="1" applyAlignment="1" applyProtection="1">
      <alignment horizontal="center" wrapText="1"/>
      <protection hidden="1"/>
    </xf>
    <xf numFmtId="0" fontId="81" fillId="0" borderId="0" xfId="0" applyFont="1" applyBorder="1" applyProtection="1">
      <protection hidden="1"/>
    </xf>
    <xf numFmtId="0" fontId="57" fillId="0" borderId="0" xfId="0" applyFont="1" applyFill="1" applyBorder="1" applyAlignment="1" applyProtection="1">
      <alignment horizontal="center" wrapText="1"/>
      <protection hidden="1"/>
    </xf>
    <xf numFmtId="0" fontId="81" fillId="0" borderId="23" xfId="0" applyFont="1" applyBorder="1" applyProtection="1">
      <protection hidden="1"/>
    </xf>
    <xf numFmtId="0" fontId="81" fillId="0" borderId="0" xfId="0" applyFont="1" applyProtection="1">
      <protection hidden="1"/>
    </xf>
    <xf numFmtId="0" fontId="57" fillId="0" borderId="22" xfId="0" applyFont="1" applyFill="1" applyBorder="1" applyAlignment="1" applyProtection="1">
      <alignment horizontal="left" vertical="top" wrapText="1"/>
      <protection hidden="1"/>
    </xf>
    <xf numFmtId="0" fontId="57" fillId="0" borderId="22" xfId="0" applyFont="1" applyFill="1" applyBorder="1" applyAlignment="1" applyProtection="1">
      <alignment horizontal="center" wrapText="1"/>
      <protection hidden="1"/>
    </xf>
    <xf numFmtId="0" fontId="57" fillId="0" borderId="0" xfId="0" applyFont="1" applyProtection="1">
      <protection hidden="1"/>
    </xf>
    <xf numFmtId="3" fontId="58" fillId="0" borderId="0" xfId="2362" applyNumberFormat="1" applyFont="1" applyFill="1" applyAlignment="1" applyProtection="1">
      <alignment horizontal="right"/>
      <protection hidden="1"/>
    </xf>
    <xf numFmtId="165" fontId="58" fillId="0" borderId="0" xfId="2362" applyNumberFormat="1" applyFont="1" applyFill="1" applyAlignment="1" applyProtection="1">
      <alignment horizontal="right"/>
      <protection hidden="1"/>
    </xf>
    <xf numFmtId="3" fontId="15" fillId="0" borderId="0" xfId="2362" applyNumberFormat="1" applyFont="1" applyAlignment="1" applyProtection="1">
      <alignment horizontal="right"/>
      <protection hidden="1"/>
    </xf>
    <xf numFmtId="165" fontId="15" fillId="0" borderId="0" xfId="2362" applyNumberFormat="1" applyFont="1" applyAlignment="1" applyProtection="1">
      <alignment horizontal="right"/>
      <protection hidden="1"/>
    </xf>
    <xf numFmtId="166" fontId="0" fillId="0" borderId="0" xfId="0" applyNumberFormat="1" applyProtection="1">
      <protection hidden="1"/>
    </xf>
    <xf numFmtId="0" fontId="10" fillId="0" borderId="0" xfId="0" applyFont="1" applyProtection="1">
      <protection hidden="1"/>
    </xf>
    <xf numFmtId="3" fontId="59" fillId="0" borderId="0" xfId="2362" applyNumberFormat="1" applyFont="1" applyFill="1" applyAlignment="1" applyProtection="1">
      <alignment horizontal="right"/>
      <protection hidden="1"/>
    </xf>
    <xf numFmtId="165" fontId="59" fillId="0" borderId="0" xfId="2362" applyNumberFormat="1" applyFont="1" applyFill="1" applyAlignment="1" applyProtection="1">
      <alignment horizontal="right"/>
      <protection hidden="1"/>
    </xf>
    <xf numFmtId="3" fontId="8" fillId="0" borderId="0" xfId="2362" applyNumberFormat="1" applyFont="1" applyAlignment="1" applyProtection="1">
      <alignment horizontal="right"/>
      <protection hidden="1"/>
    </xf>
    <xf numFmtId="165" fontId="8" fillId="0" borderId="0" xfId="2362" applyNumberFormat="1" applyFont="1" applyAlignment="1" applyProtection="1">
      <alignment horizontal="right"/>
      <protection hidden="1"/>
    </xf>
    <xf numFmtId="3" fontId="0" fillId="0" borderId="1" xfId="2362" applyNumberFormat="1" applyFont="1" applyBorder="1" applyAlignment="1" applyProtection="1">
      <alignment horizontal="center"/>
      <protection hidden="1"/>
    </xf>
    <xf numFmtId="0" fontId="0" fillId="0" borderId="1" xfId="0" applyBorder="1" applyProtection="1">
      <protection hidden="1"/>
    </xf>
    <xf numFmtId="0" fontId="60" fillId="0" borderId="24" xfId="0" applyFont="1" applyFill="1" applyBorder="1" applyAlignment="1" applyProtection="1">
      <alignment horizontal="left"/>
      <protection hidden="1"/>
    </xf>
    <xf numFmtId="1" fontId="0" fillId="0" borderId="0" xfId="0" applyNumberFormat="1" applyProtection="1">
      <protection hidden="1"/>
    </xf>
    <xf numFmtId="165" fontId="0" fillId="0" borderId="0" xfId="0" applyNumberFormat="1" applyProtection="1">
      <protection hidden="1"/>
    </xf>
    <xf numFmtId="0" fontId="0" fillId="0" borderId="0" xfId="0" applyAlignment="1" applyProtection="1">
      <alignment horizontal="right" indent="1"/>
      <protection hidden="1"/>
    </xf>
    <xf numFmtId="0" fontId="82" fillId="0" borderId="0" xfId="0" applyFont="1" applyProtection="1">
      <protection hidden="1"/>
    </xf>
    <xf numFmtId="166" fontId="59" fillId="0" borderId="0" xfId="2362" applyNumberFormat="1" applyFont="1" applyFill="1" applyAlignment="1" applyProtection="1">
      <alignment horizontal="right" indent="1"/>
      <protection hidden="1"/>
    </xf>
    <xf numFmtId="167" fontId="59" fillId="0" borderId="0" xfId="2362" applyNumberFormat="1" applyFont="1" applyFill="1" applyAlignment="1" applyProtection="1">
      <alignment horizontal="right" indent="1"/>
      <protection hidden="1"/>
    </xf>
    <xf numFmtId="166" fontId="8" fillId="0" borderId="0" xfId="2362" applyNumberFormat="1" applyFont="1" applyAlignment="1" applyProtection="1">
      <alignment horizontal="right" indent="1"/>
      <protection hidden="1"/>
    </xf>
    <xf numFmtId="167" fontId="8" fillId="0" borderId="0" xfId="2362" applyNumberFormat="1" applyFont="1" applyAlignment="1" applyProtection="1">
      <alignment horizontal="right" indent="1"/>
      <protection hidden="1"/>
    </xf>
    <xf numFmtId="166" fontId="58" fillId="0" borderId="0" xfId="2362" applyNumberFormat="1" applyFont="1" applyFill="1" applyAlignment="1" applyProtection="1">
      <alignment horizontal="right" indent="1"/>
      <protection hidden="1"/>
    </xf>
    <xf numFmtId="167" fontId="58" fillId="0" borderId="0" xfId="2362" applyNumberFormat="1" applyFont="1" applyFill="1" applyAlignment="1" applyProtection="1">
      <alignment horizontal="right" indent="1"/>
      <protection hidden="1"/>
    </xf>
    <xf numFmtId="166" fontId="15" fillId="0" borderId="0" xfId="2362" applyNumberFormat="1" applyFont="1" applyAlignment="1" applyProtection="1">
      <alignment horizontal="right" indent="1"/>
      <protection hidden="1"/>
    </xf>
    <xf numFmtId="167" fontId="15" fillId="0" borderId="0" xfId="2362" applyNumberFormat="1" applyFont="1" applyAlignment="1" applyProtection="1">
      <alignment horizontal="right" indent="1"/>
      <protection hidden="1"/>
    </xf>
    <xf numFmtId="0" fontId="8" fillId="0" borderId="0" xfId="0" applyFont="1" applyProtection="1">
      <protection hidden="1"/>
    </xf>
    <xf numFmtId="0" fontId="57" fillId="0" borderId="0" xfId="0" applyFont="1" applyAlignment="1" applyProtection="1">
      <alignment horizontal="right"/>
      <protection hidden="1"/>
    </xf>
    <xf numFmtId="0" fontId="57" fillId="0" borderId="0" xfId="0" applyFont="1" applyBorder="1" applyAlignment="1" applyProtection="1">
      <alignment horizontal="right" wrapText="1"/>
      <protection hidden="1"/>
    </xf>
    <xf numFmtId="0" fontId="57" fillId="0" borderId="0" xfId="0" applyFont="1" applyFill="1" applyBorder="1" applyAlignment="1" applyProtection="1">
      <alignment horizontal="center" vertical="center" wrapText="1"/>
      <protection hidden="1"/>
    </xf>
    <xf numFmtId="165" fontId="8" fillId="0" borderId="0" xfId="0" applyNumberFormat="1" applyFont="1" applyAlignment="1" applyProtection="1">
      <alignment horizontal="right"/>
      <protection hidden="1"/>
    </xf>
    <xf numFmtId="0" fontId="59" fillId="0" borderId="0" xfId="2363" applyNumberFormat="1" applyFont="1" applyFill="1" applyBorder="1" applyAlignment="1" applyProtection="1">
      <alignment horizontal="center"/>
      <protection hidden="1"/>
    </xf>
    <xf numFmtId="0" fontId="56" fillId="0" borderId="19" xfId="0" applyFont="1" applyBorder="1" applyAlignment="1" applyProtection="1">
      <alignment horizontal="center" vertical="center"/>
      <protection hidden="1"/>
    </xf>
    <xf numFmtId="3" fontId="59" fillId="0" borderId="19" xfId="2362" applyNumberFormat="1" applyFont="1" applyBorder="1" applyAlignment="1" applyProtection="1">
      <alignment horizontal="right" vertical="center"/>
      <protection hidden="1"/>
    </xf>
    <xf numFmtId="168" fontId="59" fillId="0" borderId="19" xfId="2362" applyNumberFormat="1" applyFont="1" applyBorder="1" applyAlignment="1" applyProtection="1">
      <alignment horizontal="right" vertical="center"/>
      <protection hidden="1"/>
    </xf>
    <xf numFmtId="165" fontId="8" fillId="0" borderId="0" xfId="0" applyNumberFormat="1" applyFont="1" applyAlignment="1" applyProtection="1">
      <alignment horizontal="center"/>
      <protection hidden="1"/>
    </xf>
    <xf numFmtId="0" fontId="61" fillId="0" borderId="0" xfId="0" applyFont="1" applyBorder="1" applyAlignment="1" applyProtection="1">
      <alignment horizontal="left"/>
      <protection hidden="1"/>
    </xf>
    <xf numFmtId="0" fontId="0" fillId="0" borderId="0" xfId="0" applyAlignment="1" applyProtection="1">
      <protection hidden="1"/>
    </xf>
    <xf numFmtId="0" fontId="37" fillId="0" borderId="0" xfId="1" applyFont="1" applyProtection="1">
      <protection hidden="1"/>
    </xf>
    <xf numFmtId="0" fontId="1" fillId="0" borderId="0" xfId="316" applyProtection="1">
      <protection hidden="1"/>
    </xf>
    <xf numFmtId="0" fontId="3" fillId="0" borderId="0" xfId="1" applyFont="1" applyProtection="1">
      <protection hidden="1"/>
    </xf>
    <xf numFmtId="0" fontId="3" fillId="0" borderId="0" xfId="301" applyFont="1" applyAlignment="1" applyProtection="1">
      <alignment horizontal="center"/>
      <protection hidden="1"/>
    </xf>
    <xf numFmtId="0" fontId="2" fillId="0" borderId="0" xfId="301" applyFont="1" applyProtection="1">
      <protection hidden="1"/>
    </xf>
    <xf numFmtId="0" fontId="3" fillId="0" borderId="0" xfId="301" applyFont="1" applyProtection="1">
      <protection hidden="1"/>
    </xf>
    <xf numFmtId="0" fontId="2" fillId="0" borderId="0" xfId="301" quotePrefix="1" applyFont="1" applyAlignment="1" applyProtection="1">
      <alignment horizontal="center"/>
      <protection hidden="1"/>
    </xf>
    <xf numFmtId="0" fontId="2" fillId="0" borderId="0" xfId="301" applyFont="1" applyAlignment="1" applyProtection="1">
      <alignment horizontal="center"/>
      <protection hidden="1"/>
    </xf>
    <xf numFmtId="0" fontId="57" fillId="0" borderId="0" xfId="0" applyFont="1" applyFill="1" applyBorder="1" applyAlignment="1">
      <alignment horizontal="right" vertical="center" wrapText="1"/>
    </xf>
    <xf numFmtId="0" fontId="2" fillId="0" borderId="0" xfId="399" applyFont="1" applyBorder="1" applyAlignment="1">
      <alignment horizontal="left" wrapText="1"/>
    </xf>
    <xf numFmtId="0" fontId="39" fillId="37" borderId="0" xfId="399" applyFont="1" applyFill="1" applyBorder="1" applyAlignment="1">
      <alignment horizontal="left" wrapText="1"/>
    </xf>
    <xf numFmtId="0" fontId="43" fillId="0" borderId="0" xfId="399" applyNumberFormat="1" applyFont="1" applyFill="1" applyBorder="1" applyAlignment="1" applyProtection="1">
      <alignment horizontal="left" vertical="top" wrapText="1"/>
    </xf>
    <xf numFmtId="0" fontId="45" fillId="41" borderId="0" xfId="3" applyFont="1" applyFill="1" applyBorder="1" applyAlignment="1" applyProtection="1">
      <alignment horizontal="left" wrapText="1"/>
    </xf>
    <xf numFmtId="0" fontId="2" fillId="39" borderId="0" xfId="399" applyFont="1" applyFill="1" applyBorder="1" applyAlignment="1">
      <alignment horizontal="center" vertical="center"/>
    </xf>
    <xf numFmtId="0" fontId="55" fillId="0" borderId="0" xfId="0" applyFont="1" applyAlignment="1" applyProtection="1">
      <alignment horizontal="left" wrapText="1" indent="1"/>
      <protection hidden="1"/>
    </xf>
    <xf numFmtId="0" fontId="3" fillId="0" borderId="19" xfId="0" applyFont="1" applyBorder="1" applyAlignment="1" applyProtection="1">
      <alignment horizontal="left" vertical="center" wrapText="1"/>
      <protection hidden="1"/>
    </xf>
    <xf numFmtId="0" fontId="3" fillId="0" borderId="0" xfId="0" applyFont="1" applyBorder="1" applyAlignment="1" applyProtection="1">
      <alignment horizontal="left" vertical="center" wrapText="1"/>
      <protection hidden="1"/>
    </xf>
    <xf numFmtId="0" fontId="57" fillId="0" borderId="22" xfId="0" applyFont="1" applyFill="1" applyBorder="1" applyAlignment="1" applyProtection="1">
      <alignment horizontal="center" vertical="center" wrapText="1"/>
      <protection hidden="1"/>
    </xf>
    <xf numFmtId="0" fontId="57" fillId="0" borderId="0" xfId="0" applyFont="1" applyFill="1" applyBorder="1" applyAlignment="1" applyProtection="1">
      <alignment horizontal="center" vertical="center" wrapText="1"/>
      <protection hidden="1"/>
    </xf>
    <xf numFmtId="0" fontId="57" fillId="0" borderId="21" xfId="0" applyFont="1" applyFill="1" applyBorder="1" applyAlignment="1" applyProtection="1">
      <alignment horizontal="center" vertical="center" wrapText="1"/>
      <protection hidden="1"/>
    </xf>
    <xf numFmtId="0" fontId="57" fillId="0" borderId="0" xfId="0" applyFont="1" applyFill="1" applyBorder="1" applyAlignment="1" applyProtection="1">
      <alignment horizontal="center" wrapText="1"/>
      <protection hidden="1"/>
    </xf>
    <xf numFmtId="0" fontId="3" fillId="0" borderId="19" xfId="0" applyFont="1" applyBorder="1" applyAlignment="1">
      <alignment horizontal="left" vertical="center" wrapText="1"/>
    </xf>
    <xf numFmtId="0" fontId="61" fillId="0" borderId="2" xfId="0" applyFont="1" applyBorder="1" applyAlignment="1">
      <alignment horizontal="left" wrapText="1"/>
    </xf>
    <xf numFmtId="0" fontId="61" fillId="0" borderId="0" xfId="0" applyFont="1" applyAlignment="1">
      <alignment horizontal="left" wrapText="1"/>
    </xf>
  </cellXfs>
  <cellStyles count="2379">
    <cellStyle name="20% - Accent1 2" xfId="400"/>
    <cellStyle name="20% - Accent1 3" xfId="401"/>
    <cellStyle name="20% - Accent2 2" xfId="402"/>
    <cellStyle name="20% - Accent2 3" xfId="403"/>
    <cellStyle name="20% - Accent3 2" xfId="404"/>
    <cellStyle name="20% - Accent3 3" xfId="405"/>
    <cellStyle name="20% - Accent4 2" xfId="406"/>
    <cellStyle name="20% - Accent4 3" xfId="407"/>
    <cellStyle name="20% - Accent5 2" xfId="408"/>
    <cellStyle name="20% - Accent5 3" xfId="409"/>
    <cellStyle name="20% - Accent6 2" xfId="410"/>
    <cellStyle name="20% - Accent6 3" xfId="411"/>
    <cellStyle name="40% - Accent1 2" xfId="412"/>
    <cellStyle name="40% - Accent1 3" xfId="413"/>
    <cellStyle name="40% - Accent2 2" xfId="414"/>
    <cellStyle name="40% - Accent2 3" xfId="415"/>
    <cellStyle name="40% - Accent3 2" xfId="416"/>
    <cellStyle name="40% - Accent3 3" xfId="417"/>
    <cellStyle name="40% - Accent4 2" xfId="418"/>
    <cellStyle name="40% - Accent4 3" xfId="419"/>
    <cellStyle name="40% - Accent5 2" xfId="420"/>
    <cellStyle name="40% - Accent5 3" xfId="421"/>
    <cellStyle name="40% - Accent6 2" xfId="422"/>
    <cellStyle name="40% - Accent6 3" xfId="423"/>
    <cellStyle name="60% - Accent1 2" xfId="424"/>
    <cellStyle name="60% - Accent2 2" xfId="425"/>
    <cellStyle name="60% - Accent3 2" xfId="426"/>
    <cellStyle name="60% - Accent4 2" xfId="427"/>
    <cellStyle name="60% - Accent5 2" xfId="428"/>
    <cellStyle name="60% - Accent6 2" xfId="429"/>
    <cellStyle name="Accent1 2" xfId="430"/>
    <cellStyle name="Accent2 2" xfId="431"/>
    <cellStyle name="Accent3 2" xfId="432"/>
    <cellStyle name="Accent4 2" xfId="433"/>
    <cellStyle name="Accent5 2" xfId="434"/>
    <cellStyle name="Accent6 2" xfId="435"/>
    <cellStyle name="Bad 2" xfId="436"/>
    <cellStyle name="Calculation 2" xfId="437"/>
    <cellStyle name="Calculation 2 2" xfId="438"/>
    <cellStyle name="Calculation 2 3" xfId="439"/>
    <cellStyle name="Calculation 2 4" xfId="440"/>
    <cellStyle name="Calculation 2 5" xfId="441"/>
    <cellStyle name="Calculation 2 6" xfId="442"/>
    <cellStyle name="Calculation 2 7" xfId="443"/>
    <cellStyle name="Check Cell 2" xfId="444"/>
    <cellStyle name="Comma" xfId="2362" builtinId="3"/>
    <cellStyle name="Comma 2" xfId="2"/>
    <cellStyle name="Comma 2 10" xfId="445"/>
    <cellStyle name="Comma 2 11" xfId="446"/>
    <cellStyle name="Comma 2 12" xfId="447"/>
    <cellStyle name="Comma 2 13" xfId="448"/>
    <cellStyle name="Comma 2 14" xfId="449"/>
    <cellStyle name="Comma 2 15" xfId="450"/>
    <cellStyle name="Comma 2 16" xfId="451"/>
    <cellStyle name="Comma 2 17" xfId="452"/>
    <cellStyle name="Comma 2 18" xfId="453"/>
    <cellStyle name="Comma 2 19" xfId="454"/>
    <cellStyle name="Comma 2 2" xfId="30"/>
    <cellStyle name="Comma 2 2 2" xfId="31"/>
    <cellStyle name="Comma 2 2 3" xfId="2364"/>
    <cellStyle name="Comma 2 20" xfId="455"/>
    <cellStyle name="Comma 2 21" xfId="456"/>
    <cellStyle name="Comma 2 3" xfId="457"/>
    <cellStyle name="Comma 2 4" xfId="458"/>
    <cellStyle name="Comma 2 5" xfId="459"/>
    <cellStyle name="Comma 2 6" xfId="460"/>
    <cellStyle name="Comma 2 7" xfId="461"/>
    <cellStyle name="Comma 2 8" xfId="462"/>
    <cellStyle name="Comma 2 9" xfId="463"/>
    <cellStyle name="Comma 3" xfId="32"/>
    <cellStyle name="Comma 3 10" xfId="464"/>
    <cellStyle name="Comma 3 11" xfId="465"/>
    <cellStyle name="Comma 3 12" xfId="466"/>
    <cellStyle name="Comma 3 13" xfId="467"/>
    <cellStyle name="Comma 3 14" xfId="468"/>
    <cellStyle name="Comma 3 15" xfId="469"/>
    <cellStyle name="Comma 3 16" xfId="470"/>
    <cellStyle name="Comma 3 17" xfId="471"/>
    <cellStyle name="Comma 3 18" xfId="472"/>
    <cellStyle name="Comma 3 19" xfId="473"/>
    <cellStyle name="Comma 3 2" xfId="474"/>
    <cellStyle name="Comma 3 20" xfId="475"/>
    <cellStyle name="Comma 3 21" xfId="2365"/>
    <cellStyle name="Comma 3 3" xfId="476"/>
    <cellStyle name="Comma 3 4" xfId="477"/>
    <cellStyle name="Comma 3 5" xfId="478"/>
    <cellStyle name="Comma 3 6" xfId="479"/>
    <cellStyle name="Comma 3 7" xfId="480"/>
    <cellStyle name="Comma 3 8" xfId="481"/>
    <cellStyle name="Comma 3 9" xfId="482"/>
    <cellStyle name="Comma 4" xfId="33"/>
    <cellStyle name="Comma 4 10" xfId="483"/>
    <cellStyle name="Comma 4 11" xfId="484"/>
    <cellStyle name="Comma 4 12" xfId="485"/>
    <cellStyle name="Comma 4 13" xfId="486"/>
    <cellStyle name="Comma 4 14" xfId="487"/>
    <cellStyle name="Comma 4 15" xfId="488"/>
    <cellStyle name="Comma 4 16" xfId="489"/>
    <cellStyle name="Comma 4 17" xfId="490"/>
    <cellStyle name="Comma 4 18" xfId="491"/>
    <cellStyle name="Comma 4 19" xfId="492"/>
    <cellStyle name="Comma 4 2" xfId="493"/>
    <cellStyle name="Comma 4 20" xfId="494"/>
    <cellStyle name="Comma 4 3" xfId="495"/>
    <cellStyle name="Comma 4 4" xfId="496"/>
    <cellStyle name="Comma 4 5" xfId="497"/>
    <cellStyle name="Comma 4 6" xfId="498"/>
    <cellStyle name="Comma 4 7" xfId="499"/>
    <cellStyle name="Comma 4 8" xfId="500"/>
    <cellStyle name="Comma 4 9" xfId="501"/>
    <cellStyle name="Comma 5" xfId="502"/>
    <cellStyle name="Comma 6" xfId="503"/>
    <cellStyle name="Currency 2" xfId="2366"/>
    <cellStyle name="Explanatory Text 2" xfId="504"/>
    <cellStyle name="Followed Hyperlink 2" xfId="2367"/>
    <cellStyle name="Good" xfId="2377" builtinId="26"/>
    <cellStyle name="Good 2" xfId="505"/>
    <cellStyle name="Heading 1 2" xfId="506"/>
    <cellStyle name="Heading 2 2" xfId="507"/>
    <cellStyle name="Heading 3 2" xfId="508"/>
    <cellStyle name="Heading 4 2" xfId="509"/>
    <cellStyle name="Hyperlink" xfId="2378" builtinId="8"/>
    <cellStyle name="Hyperlink 2" xfId="3"/>
    <cellStyle name="Hyperlink 2 10" xfId="34"/>
    <cellStyle name="Hyperlink 2 100" xfId="35"/>
    <cellStyle name="Hyperlink 2 101" xfId="36"/>
    <cellStyle name="Hyperlink 2 102" xfId="37"/>
    <cellStyle name="Hyperlink 2 103" xfId="38"/>
    <cellStyle name="Hyperlink 2 104" xfId="39"/>
    <cellStyle name="Hyperlink 2 105" xfId="40"/>
    <cellStyle name="Hyperlink 2 106" xfId="41"/>
    <cellStyle name="Hyperlink 2 107" xfId="42"/>
    <cellStyle name="Hyperlink 2 108" xfId="43"/>
    <cellStyle name="Hyperlink 2 109" xfId="44"/>
    <cellStyle name="Hyperlink 2 11" xfId="45"/>
    <cellStyle name="Hyperlink 2 110" xfId="46"/>
    <cellStyle name="Hyperlink 2 111" xfId="47"/>
    <cellStyle name="Hyperlink 2 112" xfId="48"/>
    <cellStyle name="Hyperlink 2 113" xfId="49"/>
    <cellStyle name="Hyperlink 2 114" xfId="50"/>
    <cellStyle name="Hyperlink 2 115" xfId="51"/>
    <cellStyle name="Hyperlink 2 116" xfId="52"/>
    <cellStyle name="Hyperlink 2 117" xfId="53"/>
    <cellStyle name="Hyperlink 2 118" xfId="54"/>
    <cellStyle name="Hyperlink 2 119" xfId="55"/>
    <cellStyle name="Hyperlink 2 12" xfId="56"/>
    <cellStyle name="Hyperlink 2 120" xfId="57"/>
    <cellStyle name="Hyperlink 2 121" xfId="58"/>
    <cellStyle name="Hyperlink 2 122" xfId="59"/>
    <cellStyle name="Hyperlink 2 123" xfId="60"/>
    <cellStyle name="Hyperlink 2 124" xfId="61"/>
    <cellStyle name="Hyperlink 2 125" xfId="62"/>
    <cellStyle name="Hyperlink 2 126" xfId="63"/>
    <cellStyle name="Hyperlink 2 127" xfId="64"/>
    <cellStyle name="Hyperlink 2 128" xfId="65"/>
    <cellStyle name="Hyperlink 2 129" xfId="66"/>
    <cellStyle name="Hyperlink 2 13" xfId="67"/>
    <cellStyle name="Hyperlink 2 130" xfId="68"/>
    <cellStyle name="Hyperlink 2 131" xfId="69"/>
    <cellStyle name="Hyperlink 2 132" xfId="70"/>
    <cellStyle name="Hyperlink 2 133" xfId="71"/>
    <cellStyle name="Hyperlink 2 134" xfId="72"/>
    <cellStyle name="Hyperlink 2 135" xfId="73"/>
    <cellStyle name="Hyperlink 2 136" xfId="74"/>
    <cellStyle name="Hyperlink 2 137" xfId="75"/>
    <cellStyle name="Hyperlink 2 138" xfId="76"/>
    <cellStyle name="Hyperlink 2 139" xfId="77"/>
    <cellStyle name="Hyperlink 2 14" xfId="78"/>
    <cellStyle name="Hyperlink 2 140" xfId="79"/>
    <cellStyle name="Hyperlink 2 141" xfId="80"/>
    <cellStyle name="Hyperlink 2 142" xfId="81"/>
    <cellStyle name="Hyperlink 2 143" xfId="82"/>
    <cellStyle name="Hyperlink 2 144" xfId="83"/>
    <cellStyle name="Hyperlink 2 145" xfId="84"/>
    <cellStyle name="Hyperlink 2 146" xfId="85"/>
    <cellStyle name="Hyperlink 2 147" xfId="86"/>
    <cellStyle name="Hyperlink 2 148" xfId="87"/>
    <cellStyle name="Hyperlink 2 149" xfId="88"/>
    <cellStyle name="Hyperlink 2 149 2" xfId="89"/>
    <cellStyle name="Hyperlink 2 15" xfId="90"/>
    <cellStyle name="Hyperlink 2 150" xfId="91"/>
    <cellStyle name="Hyperlink 2 16" xfId="92"/>
    <cellStyle name="Hyperlink 2 17" xfId="93"/>
    <cellStyle name="Hyperlink 2 18" xfId="94"/>
    <cellStyle name="Hyperlink 2 19" xfId="95"/>
    <cellStyle name="Hyperlink 2 2" xfId="4"/>
    <cellStyle name="Hyperlink 2 2 2" xfId="96"/>
    <cellStyle name="Hyperlink 2 2 3" xfId="510"/>
    <cellStyle name="Hyperlink 2 20" xfId="97"/>
    <cellStyle name="Hyperlink 2 21" xfId="98"/>
    <cellStyle name="Hyperlink 2 22" xfId="99"/>
    <cellStyle name="Hyperlink 2 23" xfId="100"/>
    <cellStyle name="Hyperlink 2 24" xfId="101"/>
    <cellStyle name="Hyperlink 2 25" xfId="102"/>
    <cellStyle name="Hyperlink 2 26" xfId="103"/>
    <cellStyle name="Hyperlink 2 27" xfId="104"/>
    <cellStyle name="Hyperlink 2 28" xfId="105"/>
    <cellStyle name="Hyperlink 2 29" xfId="106"/>
    <cellStyle name="Hyperlink 2 3" xfId="107"/>
    <cellStyle name="Hyperlink 2 30" xfId="108"/>
    <cellStyle name="Hyperlink 2 31" xfId="109"/>
    <cellStyle name="Hyperlink 2 32" xfId="110"/>
    <cellStyle name="Hyperlink 2 33" xfId="111"/>
    <cellStyle name="Hyperlink 2 34" xfId="112"/>
    <cellStyle name="Hyperlink 2 35" xfId="113"/>
    <cellStyle name="Hyperlink 2 36" xfId="114"/>
    <cellStyle name="Hyperlink 2 37" xfId="115"/>
    <cellStyle name="Hyperlink 2 38" xfId="116"/>
    <cellStyle name="Hyperlink 2 39" xfId="117"/>
    <cellStyle name="Hyperlink 2 4" xfId="118"/>
    <cellStyle name="Hyperlink 2 40" xfId="119"/>
    <cellStyle name="Hyperlink 2 41" xfId="120"/>
    <cellStyle name="Hyperlink 2 42" xfId="121"/>
    <cellStyle name="Hyperlink 2 43" xfId="122"/>
    <cellStyle name="Hyperlink 2 44" xfId="123"/>
    <cellStyle name="Hyperlink 2 45" xfId="124"/>
    <cellStyle name="Hyperlink 2 46" xfId="125"/>
    <cellStyle name="Hyperlink 2 47" xfId="126"/>
    <cellStyle name="Hyperlink 2 48" xfId="127"/>
    <cellStyle name="Hyperlink 2 49" xfId="128"/>
    <cellStyle name="Hyperlink 2 5" xfId="129"/>
    <cellStyle name="Hyperlink 2 50" xfId="130"/>
    <cellStyle name="Hyperlink 2 51" xfId="131"/>
    <cellStyle name="Hyperlink 2 52" xfId="132"/>
    <cellStyle name="Hyperlink 2 53" xfId="133"/>
    <cellStyle name="Hyperlink 2 54" xfId="134"/>
    <cellStyle name="Hyperlink 2 55" xfId="135"/>
    <cellStyle name="Hyperlink 2 56" xfId="136"/>
    <cellStyle name="Hyperlink 2 57" xfId="137"/>
    <cellStyle name="Hyperlink 2 58" xfId="138"/>
    <cellStyle name="Hyperlink 2 59" xfId="139"/>
    <cellStyle name="Hyperlink 2 6" xfId="140"/>
    <cellStyle name="Hyperlink 2 60" xfId="141"/>
    <cellStyle name="Hyperlink 2 61" xfId="142"/>
    <cellStyle name="Hyperlink 2 62" xfId="143"/>
    <cellStyle name="Hyperlink 2 63" xfId="144"/>
    <cellStyle name="Hyperlink 2 64" xfId="145"/>
    <cellStyle name="Hyperlink 2 65" xfId="146"/>
    <cellStyle name="Hyperlink 2 66" xfId="147"/>
    <cellStyle name="Hyperlink 2 67" xfId="148"/>
    <cellStyle name="Hyperlink 2 68" xfId="149"/>
    <cellStyle name="Hyperlink 2 69" xfId="150"/>
    <cellStyle name="Hyperlink 2 7" xfId="151"/>
    <cellStyle name="Hyperlink 2 70" xfId="152"/>
    <cellStyle name="Hyperlink 2 71" xfId="153"/>
    <cellStyle name="Hyperlink 2 72" xfId="154"/>
    <cellStyle name="Hyperlink 2 73" xfId="155"/>
    <cellStyle name="Hyperlink 2 74" xfId="156"/>
    <cellStyle name="Hyperlink 2 75" xfId="157"/>
    <cellStyle name="Hyperlink 2 76" xfId="158"/>
    <cellStyle name="Hyperlink 2 77" xfId="159"/>
    <cellStyle name="Hyperlink 2 78" xfId="160"/>
    <cellStyle name="Hyperlink 2 79" xfId="161"/>
    <cellStyle name="Hyperlink 2 8" xfId="162"/>
    <cellStyle name="Hyperlink 2 80" xfId="163"/>
    <cellStyle name="Hyperlink 2 81" xfId="164"/>
    <cellStyle name="Hyperlink 2 82" xfId="165"/>
    <cellStyle name="Hyperlink 2 83" xfId="166"/>
    <cellStyle name="Hyperlink 2 84" xfId="167"/>
    <cellStyle name="Hyperlink 2 85" xfId="168"/>
    <cellStyle name="Hyperlink 2 86" xfId="169"/>
    <cellStyle name="Hyperlink 2 87" xfId="170"/>
    <cellStyle name="Hyperlink 2 88" xfId="171"/>
    <cellStyle name="Hyperlink 2 89" xfId="172"/>
    <cellStyle name="Hyperlink 2 9" xfId="173"/>
    <cellStyle name="Hyperlink 2 90" xfId="174"/>
    <cellStyle name="Hyperlink 2 91" xfId="175"/>
    <cellStyle name="Hyperlink 2 92" xfId="176"/>
    <cellStyle name="Hyperlink 2 93" xfId="177"/>
    <cellStyle name="Hyperlink 2 94" xfId="178"/>
    <cellStyle name="Hyperlink 2 95" xfId="179"/>
    <cellStyle name="Hyperlink 2 96" xfId="180"/>
    <cellStyle name="Hyperlink 2 97" xfId="181"/>
    <cellStyle name="Hyperlink 2 98" xfId="182"/>
    <cellStyle name="Hyperlink 2 99" xfId="183"/>
    <cellStyle name="Hyperlink 3" xfId="5"/>
    <cellStyle name="Hyperlink 3 10" xfId="184"/>
    <cellStyle name="Hyperlink 3 11" xfId="185"/>
    <cellStyle name="Hyperlink 3 12" xfId="186"/>
    <cellStyle name="Hyperlink 3 13" xfId="187"/>
    <cellStyle name="Hyperlink 3 14" xfId="188"/>
    <cellStyle name="Hyperlink 3 15" xfId="189"/>
    <cellStyle name="Hyperlink 3 16" xfId="190"/>
    <cellStyle name="Hyperlink 3 17" xfId="191"/>
    <cellStyle name="Hyperlink 3 18" xfId="192"/>
    <cellStyle name="Hyperlink 3 19" xfId="193"/>
    <cellStyle name="Hyperlink 3 2" xfId="6"/>
    <cellStyle name="Hyperlink 3 2 2" xfId="511"/>
    <cellStyle name="Hyperlink 3 20" xfId="194"/>
    <cellStyle name="Hyperlink 3 21" xfId="195"/>
    <cellStyle name="Hyperlink 3 22" xfId="196"/>
    <cellStyle name="Hyperlink 3 23" xfId="197"/>
    <cellStyle name="Hyperlink 3 24" xfId="198"/>
    <cellStyle name="Hyperlink 3 25" xfId="199"/>
    <cellStyle name="Hyperlink 3 26" xfId="200"/>
    <cellStyle name="Hyperlink 3 27" xfId="201"/>
    <cellStyle name="Hyperlink 3 28" xfId="202"/>
    <cellStyle name="Hyperlink 3 29" xfId="203"/>
    <cellStyle name="Hyperlink 3 3" xfId="7"/>
    <cellStyle name="Hyperlink 3 30" xfId="204"/>
    <cellStyle name="Hyperlink 3 31" xfId="205"/>
    <cellStyle name="Hyperlink 3 32" xfId="206"/>
    <cellStyle name="Hyperlink 3 33" xfId="207"/>
    <cellStyle name="Hyperlink 3 34" xfId="208"/>
    <cellStyle name="Hyperlink 3 35" xfId="209"/>
    <cellStyle name="Hyperlink 3 36" xfId="210"/>
    <cellStyle name="Hyperlink 3 37" xfId="211"/>
    <cellStyle name="Hyperlink 3 38" xfId="212"/>
    <cellStyle name="Hyperlink 3 39" xfId="213"/>
    <cellStyle name="Hyperlink 3 4" xfId="214"/>
    <cellStyle name="Hyperlink 3 4 2" xfId="2368"/>
    <cellStyle name="Hyperlink 3 40" xfId="215"/>
    <cellStyle name="Hyperlink 3 41" xfId="216"/>
    <cellStyle name="Hyperlink 3 42" xfId="217"/>
    <cellStyle name="Hyperlink 3 43" xfId="218"/>
    <cellStyle name="Hyperlink 3 44" xfId="219"/>
    <cellStyle name="Hyperlink 3 45" xfId="220"/>
    <cellStyle name="Hyperlink 3 46" xfId="221"/>
    <cellStyle name="Hyperlink 3 47" xfId="222"/>
    <cellStyle name="Hyperlink 3 48" xfId="223"/>
    <cellStyle name="Hyperlink 3 49" xfId="224"/>
    <cellStyle name="Hyperlink 3 5" xfId="225"/>
    <cellStyle name="Hyperlink 3 50" xfId="226"/>
    <cellStyle name="Hyperlink 3 51" xfId="227"/>
    <cellStyle name="Hyperlink 3 52" xfId="228"/>
    <cellStyle name="Hyperlink 3 53" xfId="229"/>
    <cellStyle name="Hyperlink 3 54" xfId="230"/>
    <cellStyle name="Hyperlink 3 55" xfId="231"/>
    <cellStyle name="Hyperlink 3 56" xfId="232"/>
    <cellStyle name="Hyperlink 3 57" xfId="233"/>
    <cellStyle name="Hyperlink 3 58" xfId="234"/>
    <cellStyle name="Hyperlink 3 59" xfId="235"/>
    <cellStyle name="Hyperlink 3 6" xfId="236"/>
    <cellStyle name="Hyperlink 3 60" xfId="237"/>
    <cellStyle name="Hyperlink 3 61" xfId="238"/>
    <cellStyle name="Hyperlink 3 62" xfId="239"/>
    <cellStyle name="Hyperlink 3 7" xfId="240"/>
    <cellStyle name="Hyperlink 3 8" xfId="241"/>
    <cellStyle name="Hyperlink 3 9" xfId="242"/>
    <cellStyle name="Hyperlink 31" xfId="512"/>
    <cellStyle name="Hyperlink 4" xfId="8"/>
    <cellStyle name="Hyperlink 4 2" xfId="243"/>
    <cellStyle name="Hyperlink 4 2 2" xfId="244"/>
    <cellStyle name="Hyperlink 5" xfId="9"/>
    <cellStyle name="Hyperlink 5 2" xfId="398"/>
    <cellStyle name="Hyperlink 6" xfId="245"/>
    <cellStyle name="Hyperlink 7" xfId="513"/>
    <cellStyle name="Hyperlink 7 2" xfId="514"/>
    <cellStyle name="Input 2" xfId="515"/>
    <cellStyle name="Input 2 2" xfId="516"/>
    <cellStyle name="Input 2 3" xfId="517"/>
    <cellStyle name="Input 2 4" xfId="518"/>
    <cellStyle name="Input 2 5" xfId="519"/>
    <cellStyle name="Input 2 6" xfId="520"/>
    <cellStyle name="Input 2 7" xfId="521"/>
    <cellStyle name="Linked Cell 2" xfId="522"/>
    <cellStyle name="Neutral 2" xfId="523"/>
    <cellStyle name="Normal" xfId="0" builtinId="0"/>
    <cellStyle name="Normal 10" xfId="10"/>
    <cellStyle name="Normal 10 10" xfId="524"/>
    <cellStyle name="Normal 10 10 2" xfId="525"/>
    <cellStyle name="Normal 10 10 3" xfId="526"/>
    <cellStyle name="Normal 10 11" xfId="527"/>
    <cellStyle name="Normal 10 11 2" xfId="528"/>
    <cellStyle name="Normal 10 11 3" xfId="529"/>
    <cellStyle name="Normal 10 12" xfId="530"/>
    <cellStyle name="Normal 10 12 2" xfId="531"/>
    <cellStyle name="Normal 10 12 3" xfId="532"/>
    <cellStyle name="Normal 10 13" xfId="533"/>
    <cellStyle name="Normal 10 13 2" xfId="534"/>
    <cellStyle name="Normal 10 13 3" xfId="535"/>
    <cellStyle name="Normal 10 14" xfId="536"/>
    <cellStyle name="Normal 10 14 2" xfId="537"/>
    <cellStyle name="Normal 10 14 3" xfId="538"/>
    <cellStyle name="Normal 10 15" xfId="539"/>
    <cellStyle name="Normal 10 15 2" xfId="540"/>
    <cellStyle name="Normal 10 15 3" xfId="541"/>
    <cellStyle name="Normal 10 16" xfId="542"/>
    <cellStyle name="Normal 10 16 2" xfId="543"/>
    <cellStyle name="Normal 10 16 3" xfId="544"/>
    <cellStyle name="Normal 10 17" xfId="545"/>
    <cellStyle name="Normal 10 18" xfId="546"/>
    <cellStyle name="Normal 10 19" xfId="399"/>
    <cellStyle name="Normal 10 2" xfId="246"/>
    <cellStyle name="Normal 10 2 2" xfId="247"/>
    <cellStyle name="Normal 10 2 3" xfId="547"/>
    <cellStyle name="Normal 10 3" xfId="248"/>
    <cellStyle name="Normal 10 3 2" xfId="249"/>
    <cellStyle name="Normal 10 3 3" xfId="250"/>
    <cellStyle name="Normal 10 4" xfId="251"/>
    <cellStyle name="Normal 10 4 2" xfId="548"/>
    <cellStyle name="Normal 10 4 3" xfId="549"/>
    <cellStyle name="Normal 10 5" xfId="550"/>
    <cellStyle name="Normal 10 5 2" xfId="551"/>
    <cellStyle name="Normal 10 5 3" xfId="552"/>
    <cellStyle name="Normal 10 6" xfId="553"/>
    <cellStyle name="Normal 10 6 2" xfId="554"/>
    <cellStyle name="Normal 10 6 3" xfId="555"/>
    <cellStyle name="Normal 10 7" xfId="556"/>
    <cellStyle name="Normal 10 7 2" xfId="557"/>
    <cellStyle name="Normal 10 7 3" xfId="558"/>
    <cellStyle name="Normal 10 8" xfId="559"/>
    <cellStyle name="Normal 10 8 2" xfId="560"/>
    <cellStyle name="Normal 10 8 3" xfId="561"/>
    <cellStyle name="Normal 10 9" xfId="562"/>
    <cellStyle name="Normal 10 9 2" xfId="563"/>
    <cellStyle name="Normal 10 9 3" xfId="564"/>
    <cellStyle name="Normal 11" xfId="11"/>
    <cellStyle name="Normal 11 2" xfId="252"/>
    <cellStyle name="Normal 11 3" xfId="253"/>
    <cellStyle name="Normal 11 4" xfId="565"/>
    <cellStyle name="Normal 12" xfId="254"/>
    <cellStyle name="Normal 12 10" xfId="566"/>
    <cellStyle name="Normal 12 10 2" xfId="567"/>
    <cellStyle name="Normal 12 10 3" xfId="568"/>
    <cellStyle name="Normal 12 11" xfId="569"/>
    <cellStyle name="Normal 12 11 2" xfId="570"/>
    <cellStyle name="Normal 12 11 3" xfId="571"/>
    <cellStyle name="Normal 12 12" xfId="572"/>
    <cellStyle name="Normal 12 12 2" xfId="573"/>
    <cellStyle name="Normal 12 12 3" xfId="574"/>
    <cellStyle name="Normal 12 13" xfId="575"/>
    <cellStyle name="Normal 12 13 2" xfId="576"/>
    <cellStyle name="Normal 12 13 3" xfId="577"/>
    <cellStyle name="Normal 12 14" xfId="578"/>
    <cellStyle name="Normal 12 14 2" xfId="579"/>
    <cellStyle name="Normal 12 14 3" xfId="580"/>
    <cellStyle name="Normal 12 15" xfId="581"/>
    <cellStyle name="Normal 12 15 2" xfId="582"/>
    <cellStyle name="Normal 12 15 3" xfId="583"/>
    <cellStyle name="Normal 12 16" xfId="584"/>
    <cellStyle name="Normal 12 16 2" xfId="585"/>
    <cellStyle name="Normal 12 16 3" xfId="586"/>
    <cellStyle name="Normal 12 17" xfId="587"/>
    <cellStyle name="Normal 12 18" xfId="588"/>
    <cellStyle name="Normal 12 19" xfId="589"/>
    <cellStyle name="Normal 12 2" xfId="255"/>
    <cellStyle name="Normal 12 2 2" xfId="590"/>
    <cellStyle name="Normal 12 2 3" xfId="591"/>
    <cellStyle name="Normal 12 3" xfId="592"/>
    <cellStyle name="Normal 12 3 2" xfId="593"/>
    <cellStyle name="Normal 12 3 3" xfId="594"/>
    <cellStyle name="Normal 12 4" xfId="595"/>
    <cellStyle name="Normal 12 4 2" xfId="596"/>
    <cellStyle name="Normal 12 4 3" xfId="597"/>
    <cellStyle name="Normal 12 5" xfId="598"/>
    <cellStyle name="Normal 12 5 2" xfId="599"/>
    <cellStyle name="Normal 12 5 3" xfId="600"/>
    <cellStyle name="Normal 12 6" xfId="601"/>
    <cellStyle name="Normal 12 6 2" xfId="602"/>
    <cellStyle name="Normal 12 6 3" xfId="603"/>
    <cellStyle name="Normal 12 7" xfId="604"/>
    <cellStyle name="Normal 12 7 2" xfId="605"/>
    <cellStyle name="Normal 12 7 3" xfId="606"/>
    <cellStyle name="Normal 12 8" xfId="607"/>
    <cellStyle name="Normal 12 8 2" xfId="608"/>
    <cellStyle name="Normal 12 8 3" xfId="609"/>
    <cellStyle name="Normal 12 9" xfId="610"/>
    <cellStyle name="Normal 12 9 2" xfId="611"/>
    <cellStyle name="Normal 12 9 3" xfId="612"/>
    <cellStyle name="Normal 13" xfId="256"/>
    <cellStyle name="Normal 13 2" xfId="257"/>
    <cellStyle name="Normal 14" xfId="258"/>
    <cellStyle name="Normal 14 10" xfId="613"/>
    <cellStyle name="Normal 14 10 2" xfId="614"/>
    <cellStyle name="Normal 14 10 3" xfId="615"/>
    <cellStyle name="Normal 14 11" xfId="616"/>
    <cellStyle name="Normal 14 11 2" xfId="617"/>
    <cellStyle name="Normal 14 11 3" xfId="618"/>
    <cellStyle name="Normal 14 12" xfId="619"/>
    <cellStyle name="Normal 14 12 2" xfId="620"/>
    <cellStyle name="Normal 14 12 3" xfId="621"/>
    <cellStyle name="Normal 14 13" xfId="622"/>
    <cellStyle name="Normal 14 13 2" xfId="623"/>
    <cellStyle name="Normal 14 13 3" xfId="624"/>
    <cellStyle name="Normal 14 14" xfId="625"/>
    <cellStyle name="Normal 14 14 2" xfId="626"/>
    <cellStyle name="Normal 14 14 3" xfId="627"/>
    <cellStyle name="Normal 14 15" xfId="628"/>
    <cellStyle name="Normal 14 15 2" xfId="629"/>
    <cellStyle name="Normal 14 15 3" xfId="630"/>
    <cellStyle name="Normal 14 16" xfId="631"/>
    <cellStyle name="Normal 14 16 2" xfId="632"/>
    <cellStyle name="Normal 14 16 3" xfId="633"/>
    <cellStyle name="Normal 14 17" xfId="634"/>
    <cellStyle name="Normal 14 18" xfId="635"/>
    <cellStyle name="Normal 14 19" xfId="636"/>
    <cellStyle name="Normal 14 2" xfId="259"/>
    <cellStyle name="Normal 14 2 2" xfId="260"/>
    <cellStyle name="Normal 14 2 3" xfId="637"/>
    <cellStyle name="Normal 14 3" xfId="261"/>
    <cellStyle name="Normal 14 3 2" xfId="638"/>
    <cellStyle name="Normal 14 3 3" xfId="639"/>
    <cellStyle name="Normal 14 4" xfId="640"/>
    <cellStyle name="Normal 14 4 2" xfId="641"/>
    <cellStyle name="Normal 14 4 3" xfId="642"/>
    <cellStyle name="Normal 14 5" xfId="643"/>
    <cellStyle name="Normal 14 5 2" xfId="644"/>
    <cellStyle name="Normal 14 5 3" xfId="645"/>
    <cellStyle name="Normal 14 6" xfId="646"/>
    <cellStyle name="Normal 14 6 2" xfId="647"/>
    <cellStyle name="Normal 14 6 3" xfId="648"/>
    <cellStyle name="Normal 14 7" xfId="649"/>
    <cellStyle name="Normal 14 7 2" xfId="650"/>
    <cellStyle name="Normal 14 7 3" xfId="651"/>
    <cellStyle name="Normal 14 8" xfId="652"/>
    <cellStyle name="Normal 14 8 2" xfId="653"/>
    <cellStyle name="Normal 14 8 3" xfId="654"/>
    <cellStyle name="Normal 14 9" xfId="655"/>
    <cellStyle name="Normal 14 9 2" xfId="656"/>
    <cellStyle name="Normal 14 9 3" xfId="657"/>
    <cellStyle name="Normal 15" xfId="262"/>
    <cellStyle name="Normal 15 2" xfId="263"/>
    <cellStyle name="Normal 15 3" xfId="264"/>
    <cellStyle name="Normal 15 4" xfId="265"/>
    <cellStyle name="Normal 16" xfId="266"/>
    <cellStyle name="Normal 16 10" xfId="658"/>
    <cellStyle name="Normal 16 10 2" xfId="659"/>
    <cellStyle name="Normal 16 10 3" xfId="660"/>
    <cellStyle name="Normal 16 11" xfId="661"/>
    <cellStyle name="Normal 16 11 2" xfId="662"/>
    <cellStyle name="Normal 16 11 3" xfId="663"/>
    <cellStyle name="Normal 16 12" xfId="664"/>
    <cellStyle name="Normal 16 12 2" xfId="665"/>
    <cellStyle name="Normal 16 12 3" xfId="666"/>
    <cellStyle name="Normal 16 13" xfId="667"/>
    <cellStyle name="Normal 16 13 2" xfId="668"/>
    <cellStyle name="Normal 16 13 3" xfId="669"/>
    <cellStyle name="Normal 16 14" xfId="670"/>
    <cellStyle name="Normal 16 14 2" xfId="671"/>
    <cellStyle name="Normal 16 14 3" xfId="672"/>
    <cellStyle name="Normal 16 15" xfId="673"/>
    <cellStyle name="Normal 16 15 2" xfId="674"/>
    <cellStyle name="Normal 16 15 3" xfId="675"/>
    <cellStyle name="Normal 16 16" xfId="676"/>
    <cellStyle name="Normal 16 16 2" xfId="677"/>
    <cellStyle name="Normal 16 16 3" xfId="678"/>
    <cellStyle name="Normal 16 17" xfId="679"/>
    <cellStyle name="Normal 16 18" xfId="680"/>
    <cellStyle name="Normal 16 19" xfId="681"/>
    <cellStyle name="Normal 16 2" xfId="682"/>
    <cellStyle name="Normal 16 2 2" xfId="683"/>
    <cellStyle name="Normal 16 2 3" xfId="684"/>
    <cellStyle name="Normal 16 3" xfId="685"/>
    <cellStyle name="Normal 16 3 2" xfId="686"/>
    <cellStyle name="Normal 16 3 3" xfId="687"/>
    <cellStyle name="Normal 16 4" xfId="688"/>
    <cellStyle name="Normal 16 4 2" xfId="689"/>
    <cellStyle name="Normal 16 4 3" xfId="690"/>
    <cellStyle name="Normal 16 5" xfId="691"/>
    <cellStyle name="Normal 16 5 2" xfId="692"/>
    <cellStyle name="Normal 16 5 3" xfId="693"/>
    <cellStyle name="Normal 16 6" xfId="694"/>
    <cellStyle name="Normal 16 6 2" xfId="695"/>
    <cellStyle name="Normal 16 6 3" xfId="696"/>
    <cellStyle name="Normal 16 7" xfId="697"/>
    <cellStyle name="Normal 16 7 2" xfId="698"/>
    <cellStyle name="Normal 16 7 3" xfId="699"/>
    <cellStyle name="Normal 16 8" xfId="700"/>
    <cellStyle name="Normal 16 8 2" xfId="701"/>
    <cellStyle name="Normal 16 8 3" xfId="702"/>
    <cellStyle name="Normal 16 9" xfId="703"/>
    <cellStyle name="Normal 16 9 2" xfId="704"/>
    <cellStyle name="Normal 16 9 3" xfId="705"/>
    <cellStyle name="Normal 17" xfId="267"/>
    <cellStyle name="Normal 18" xfId="268"/>
    <cellStyle name="Normal 18 10" xfId="706"/>
    <cellStyle name="Normal 18 10 2" xfId="707"/>
    <cellStyle name="Normal 18 10 3" xfId="708"/>
    <cellStyle name="Normal 18 11" xfId="709"/>
    <cellStyle name="Normal 18 11 2" xfId="710"/>
    <cellStyle name="Normal 18 11 3" xfId="711"/>
    <cellStyle name="Normal 18 12" xfId="712"/>
    <cellStyle name="Normal 18 12 2" xfId="713"/>
    <cellStyle name="Normal 18 12 3" xfId="714"/>
    <cellStyle name="Normal 18 13" xfId="715"/>
    <cellStyle name="Normal 18 13 2" xfId="716"/>
    <cellStyle name="Normal 18 13 3" xfId="717"/>
    <cellStyle name="Normal 18 14" xfId="718"/>
    <cellStyle name="Normal 18 14 2" xfId="719"/>
    <cellStyle name="Normal 18 14 3" xfId="720"/>
    <cellStyle name="Normal 18 15" xfId="721"/>
    <cellStyle name="Normal 18 15 2" xfId="722"/>
    <cellStyle name="Normal 18 15 3" xfId="723"/>
    <cellStyle name="Normal 18 16" xfId="724"/>
    <cellStyle name="Normal 18 16 2" xfId="725"/>
    <cellStyle name="Normal 18 16 3" xfId="726"/>
    <cellStyle name="Normal 18 17" xfId="727"/>
    <cellStyle name="Normal 18 18" xfId="728"/>
    <cellStyle name="Normal 18 19" xfId="729"/>
    <cellStyle name="Normal 18 2" xfId="730"/>
    <cellStyle name="Normal 18 2 2" xfId="731"/>
    <cellStyle name="Normal 18 2 3" xfId="732"/>
    <cellStyle name="Normal 18 3" xfId="733"/>
    <cellStyle name="Normal 18 3 2" xfId="734"/>
    <cellStyle name="Normal 18 3 3" xfId="735"/>
    <cellStyle name="Normal 18 4" xfId="736"/>
    <cellStyle name="Normal 18 4 2" xfId="737"/>
    <cellStyle name="Normal 18 4 3" xfId="738"/>
    <cellStyle name="Normal 18 5" xfId="739"/>
    <cellStyle name="Normal 18 5 2" xfId="740"/>
    <cellStyle name="Normal 18 5 3" xfId="741"/>
    <cellStyle name="Normal 18 6" xfId="742"/>
    <cellStyle name="Normal 18 6 2" xfId="743"/>
    <cellStyle name="Normal 18 6 3" xfId="744"/>
    <cellStyle name="Normal 18 7" xfId="745"/>
    <cellStyle name="Normal 18 7 2" xfId="746"/>
    <cellStyle name="Normal 18 7 3" xfId="747"/>
    <cellStyle name="Normal 18 8" xfId="748"/>
    <cellStyle name="Normal 18 8 2" xfId="749"/>
    <cellStyle name="Normal 18 8 3" xfId="750"/>
    <cellStyle name="Normal 18 9" xfId="751"/>
    <cellStyle name="Normal 18 9 2" xfId="752"/>
    <cellStyle name="Normal 18 9 3" xfId="753"/>
    <cellStyle name="Normal 19" xfId="269"/>
    <cellStyle name="Normal 2" xfId="12"/>
    <cellStyle name="Normal 2 10" xfId="754"/>
    <cellStyle name="Normal 2 10 2" xfId="755"/>
    <cellStyle name="Normal 2 10 3" xfId="756"/>
    <cellStyle name="Normal 2 11" xfId="757"/>
    <cellStyle name="Normal 2 11 2" xfId="758"/>
    <cellStyle name="Normal 2 11 3" xfId="759"/>
    <cellStyle name="Normal 2 12" xfId="760"/>
    <cellStyle name="Normal 2 12 2" xfId="761"/>
    <cellStyle name="Normal 2 12 3" xfId="762"/>
    <cellStyle name="Normal 2 13" xfId="763"/>
    <cellStyle name="Normal 2 13 2" xfId="764"/>
    <cellStyle name="Normal 2 13 3" xfId="765"/>
    <cellStyle name="Normal 2 14" xfId="766"/>
    <cellStyle name="Normal 2 14 2" xfId="767"/>
    <cellStyle name="Normal 2 14 3" xfId="768"/>
    <cellStyle name="Normal 2 15" xfId="769"/>
    <cellStyle name="Normal 2 15 2" xfId="770"/>
    <cellStyle name="Normal 2 15 3" xfId="771"/>
    <cellStyle name="Normal 2 16" xfId="772"/>
    <cellStyle name="Normal 2 16 2" xfId="773"/>
    <cellStyle name="Normal 2 16 3" xfId="774"/>
    <cellStyle name="Normal 2 17" xfId="775"/>
    <cellStyle name="Normal 2 17 2" xfId="776"/>
    <cellStyle name="Normal 2 17 3" xfId="777"/>
    <cellStyle name="Normal 2 18" xfId="778"/>
    <cellStyle name="Normal 2 18 2" xfId="779"/>
    <cellStyle name="Normal 2 18 3" xfId="780"/>
    <cellStyle name="Normal 2 19" xfId="781"/>
    <cellStyle name="Normal 2 19 2" xfId="782"/>
    <cellStyle name="Normal 2 19 3" xfId="783"/>
    <cellStyle name="Normal 2 2" xfId="13"/>
    <cellStyle name="Normal 2 2 10" xfId="270"/>
    <cellStyle name="Normal 2 2 11" xfId="271"/>
    <cellStyle name="Normal 2 2 2" xfId="14"/>
    <cellStyle name="Normal 2 2 2 10" xfId="784"/>
    <cellStyle name="Normal 2 2 2 11" xfId="785"/>
    <cellStyle name="Normal 2 2 2 12" xfId="786"/>
    <cellStyle name="Normal 2 2 2 13" xfId="787"/>
    <cellStyle name="Normal 2 2 2 14" xfId="788"/>
    <cellStyle name="Normal 2 2 2 15" xfId="789"/>
    <cellStyle name="Normal 2 2 2 16" xfId="790"/>
    <cellStyle name="Normal 2 2 2 17" xfId="791"/>
    <cellStyle name="Normal 2 2 2 18" xfId="792"/>
    <cellStyle name="Normal 2 2 2 19" xfId="793"/>
    <cellStyle name="Normal 2 2 2 2" xfId="272"/>
    <cellStyle name="Normal 2 2 2 2 2" xfId="273"/>
    <cellStyle name="Normal 2 2 2 20" xfId="794"/>
    <cellStyle name="Normal 2 2 2 21" xfId="795"/>
    <cellStyle name="Normal 2 2 2 22" xfId="796"/>
    <cellStyle name="Normal 2 2 2 23" xfId="797"/>
    <cellStyle name="Normal 2 2 2 3" xfId="798"/>
    <cellStyle name="Normal 2 2 2 4" xfId="799"/>
    <cellStyle name="Normal 2 2 2 5" xfId="800"/>
    <cellStyle name="Normal 2 2 2 6" xfId="801"/>
    <cellStyle name="Normal 2 2 2 7" xfId="802"/>
    <cellStyle name="Normal 2 2 2 8" xfId="803"/>
    <cellStyle name="Normal 2 2 2 9" xfId="804"/>
    <cellStyle name="Normal 2 2 3" xfId="274"/>
    <cellStyle name="Normal 2 2 3 10" xfId="805"/>
    <cellStyle name="Normal 2 2 3 11" xfId="806"/>
    <cellStyle name="Normal 2 2 3 12" xfId="807"/>
    <cellStyle name="Normal 2 2 3 13" xfId="808"/>
    <cellStyle name="Normal 2 2 3 14" xfId="809"/>
    <cellStyle name="Normal 2 2 3 15" xfId="810"/>
    <cellStyle name="Normal 2 2 3 16" xfId="811"/>
    <cellStyle name="Normal 2 2 3 17" xfId="812"/>
    <cellStyle name="Normal 2 2 3 17 2" xfId="813"/>
    <cellStyle name="Normal 2 2 3 17 3" xfId="814"/>
    <cellStyle name="Normal 2 2 3 18" xfId="815"/>
    <cellStyle name="Normal 2 2 3 18 2" xfId="816"/>
    <cellStyle name="Normal 2 2 3 18 3" xfId="817"/>
    <cellStyle name="Normal 2 2 3 19" xfId="818"/>
    <cellStyle name="Normal 2 2 3 2" xfId="275"/>
    <cellStyle name="Normal 2 2 3 2 2" xfId="276"/>
    <cellStyle name="Normal 2 2 3 20" xfId="819"/>
    <cellStyle name="Normal 2 2 3 21" xfId="820"/>
    <cellStyle name="Normal 2 2 3 22" xfId="821"/>
    <cellStyle name="Normal 2 2 3 3" xfId="277"/>
    <cellStyle name="Normal 2 2 3 3 2" xfId="278"/>
    <cellStyle name="Normal 2 2 3 4" xfId="279"/>
    <cellStyle name="Normal 2 2 3 4 2" xfId="280"/>
    <cellStyle name="Normal 2 2 3 5" xfId="281"/>
    <cellStyle name="Normal 2 2 3 5 2" xfId="822"/>
    <cellStyle name="Normal 2 2 3 6" xfId="282"/>
    <cellStyle name="Normal 2 2 3 6 2" xfId="823"/>
    <cellStyle name="Normal 2 2 3 7" xfId="283"/>
    <cellStyle name="Normal 2 2 3 7 2" xfId="824"/>
    <cellStyle name="Normal 2 2 3 8" xfId="825"/>
    <cellStyle name="Normal 2 2 3 9" xfId="826"/>
    <cellStyle name="Normal 2 2 4" xfId="284"/>
    <cellStyle name="Normal 2 2 4 10" xfId="827"/>
    <cellStyle name="Normal 2 2 4 11" xfId="828"/>
    <cellStyle name="Normal 2 2 4 12" xfId="829"/>
    <cellStyle name="Normal 2 2 4 13" xfId="830"/>
    <cellStyle name="Normal 2 2 4 14" xfId="831"/>
    <cellStyle name="Normal 2 2 4 15" xfId="832"/>
    <cellStyle name="Normal 2 2 4 16" xfId="833"/>
    <cellStyle name="Normal 2 2 4 17" xfId="834"/>
    <cellStyle name="Normal 2 2 4 18" xfId="835"/>
    <cellStyle name="Normal 2 2 4 19" xfId="836"/>
    <cellStyle name="Normal 2 2 4 2" xfId="285"/>
    <cellStyle name="Normal 2 2 4 2 2" xfId="286"/>
    <cellStyle name="Normal 2 2 4 20" xfId="837"/>
    <cellStyle name="Normal 2 2 4 3" xfId="287"/>
    <cellStyle name="Normal 2 2 4 3 2" xfId="288"/>
    <cellStyle name="Normal 2 2 4 4" xfId="289"/>
    <cellStyle name="Normal 2 2 4 4 2" xfId="838"/>
    <cellStyle name="Normal 2 2 4 5" xfId="290"/>
    <cellStyle name="Normal 2 2 4 6" xfId="291"/>
    <cellStyle name="Normal 2 2 4 7" xfId="839"/>
    <cellStyle name="Normal 2 2 4 8" xfId="840"/>
    <cellStyle name="Normal 2 2 4 9" xfId="841"/>
    <cellStyle name="Normal 2 2 5" xfId="292"/>
    <cellStyle name="Normal 2 2 5 2" xfId="293"/>
    <cellStyle name="Normal 2 2 6" xfId="294"/>
    <cellStyle name="Normal 2 2 6 2" xfId="295"/>
    <cellStyle name="Normal 2 2 7" xfId="296"/>
    <cellStyle name="Normal 2 2 7 2" xfId="297"/>
    <cellStyle name="Normal 2 2 8" xfId="298"/>
    <cellStyle name="Normal 2 2 8 2" xfId="299"/>
    <cellStyle name="Normal 2 2 9" xfId="300"/>
    <cellStyle name="Normal 2 20" xfId="842"/>
    <cellStyle name="Normal 2 20 2" xfId="843"/>
    <cellStyle name="Normal 2 20 3" xfId="844"/>
    <cellStyle name="Normal 2 21" xfId="845"/>
    <cellStyle name="Normal 2 21 2" xfId="846"/>
    <cellStyle name="Normal 2 21 3" xfId="847"/>
    <cellStyle name="Normal 2 22" xfId="848"/>
    <cellStyle name="Normal 2 22 2" xfId="849"/>
    <cellStyle name="Normal 2 22 3" xfId="850"/>
    <cellStyle name="Normal 2 23" xfId="851"/>
    <cellStyle name="Normal 2 23 2" xfId="852"/>
    <cellStyle name="Normal 2 23 3" xfId="853"/>
    <cellStyle name="Normal 2 24" xfId="854"/>
    <cellStyle name="Normal 2 24 2" xfId="855"/>
    <cellStyle name="Normal 2 24 3" xfId="856"/>
    <cellStyle name="Normal 2 25" xfId="857"/>
    <cellStyle name="Normal 2 25 2" xfId="858"/>
    <cellStyle name="Normal 2 25 3" xfId="859"/>
    <cellStyle name="Normal 2 26" xfId="860"/>
    <cellStyle name="Normal 2 26 2" xfId="861"/>
    <cellStyle name="Normal 2 26 3" xfId="862"/>
    <cellStyle name="Normal 2 27" xfId="863"/>
    <cellStyle name="Normal 2 27 2" xfId="864"/>
    <cellStyle name="Normal 2 27 3" xfId="865"/>
    <cellStyle name="Normal 2 28" xfId="866"/>
    <cellStyle name="Normal 2 28 2" xfId="867"/>
    <cellStyle name="Normal 2 28 3" xfId="868"/>
    <cellStyle name="Normal 2 29" xfId="869"/>
    <cellStyle name="Normal 2 29 2" xfId="870"/>
    <cellStyle name="Normal 2 29 3" xfId="871"/>
    <cellStyle name="Normal 2 3" xfId="1"/>
    <cellStyle name="Normal 2 3 2" xfId="15"/>
    <cellStyle name="Normal 2 3 2 2" xfId="301"/>
    <cellStyle name="Normal 2 3 2 3" xfId="872"/>
    <cellStyle name="Normal 2 3 2 4" xfId="873"/>
    <cellStyle name="Normal 2 3 3" xfId="302"/>
    <cellStyle name="Normal 2 3 3 2" xfId="303"/>
    <cellStyle name="Normal 2 3 3 3" xfId="874"/>
    <cellStyle name="Normal 2 3 4" xfId="304"/>
    <cellStyle name="Normal 2 3 4 2" xfId="305"/>
    <cellStyle name="Normal 2 3 4 3" xfId="875"/>
    <cellStyle name="Normal 2 3 5" xfId="306"/>
    <cellStyle name="Normal 2 3 5 2" xfId="307"/>
    <cellStyle name="Normal 2 3 6" xfId="308"/>
    <cellStyle name="Normal 2 3 7" xfId="309"/>
    <cellStyle name="Normal 2 3 8" xfId="310"/>
    <cellStyle name="Normal 2 30" xfId="876"/>
    <cellStyle name="Normal 2 30 2" xfId="877"/>
    <cellStyle name="Normal 2 30 3" xfId="878"/>
    <cellStyle name="Normal 2 31" xfId="879"/>
    <cellStyle name="Normal 2 31 2" xfId="880"/>
    <cellStyle name="Normal 2 31 3" xfId="881"/>
    <cellStyle name="Normal 2 32" xfId="882"/>
    <cellStyle name="Normal 2 32 10" xfId="883"/>
    <cellStyle name="Normal 2 32 11" xfId="884"/>
    <cellStyle name="Normal 2 32 12" xfId="885"/>
    <cellStyle name="Normal 2 32 13" xfId="886"/>
    <cellStyle name="Normal 2 32 14" xfId="887"/>
    <cellStyle name="Normal 2 32 15" xfId="888"/>
    <cellStyle name="Normal 2 32 16" xfId="889"/>
    <cellStyle name="Normal 2 32 2" xfId="890"/>
    <cellStyle name="Normal 2 32 3" xfId="891"/>
    <cellStyle name="Normal 2 32 4" xfId="892"/>
    <cellStyle name="Normal 2 32 5" xfId="893"/>
    <cellStyle name="Normal 2 32 6" xfId="894"/>
    <cellStyle name="Normal 2 32 7" xfId="895"/>
    <cellStyle name="Normal 2 32 8" xfId="896"/>
    <cellStyle name="Normal 2 32 9" xfId="897"/>
    <cellStyle name="Normal 2 33" xfId="898"/>
    <cellStyle name="Normal 2 33 10" xfId="899"/>
    <cellStyle name="Normal 2 33 11" xfId="900"/>
    <cellStyle name="Normal 2 33 12" xfId="901"/>
    <cellStyle name="Normal 2 33 13" xfId="902"/>
    <cellStyle name="Normal 2 33 14" xfId="903"/>
    <cellStyle name="Normal 2 33 15" xfId="904"/>
    <cellStyle name="Normal 2 33 16" xfId="905"/>
    <cellStyle name="Normal 2 33 2" xfId="906"/>
    <cellStyle name="Normal 2 33 3" xfId="907"/>
    <cellStyle name="Normal 2 33 4" xfId="908"/>
    <cellStyle name="Normal 2 33 5" xfId="909"/>
    <cellStyle name="Normal 2 33 6" xfId="910"/>
    <cellStyle name="Normal 2 33 7" xfId="911"/>
    <cellStyle name="Normal 2 33 8" xfId="912"/>
    <cellStyle name="Normal 2 33 9" xfId="913"/>
    <cellStyle name="Normal 2 34" xfId="914"/>
    <cellStyle name="Normal 2 34 10" xfId="915"/>
    <cellStyle name="Normal 2 34 11" xfId="916"/>
    <cellStyle name="Normal 2 34 12" xfId="917"/>
    <cellStyle name="Normal 2 34 13" xfId="918"/>
    <cellStyle name="Normal 2 34 14" xfId="919"/>
    <cellStyle name="Normal 2 34 15" xfId="920"/>
    <cellStyle name="Normal 2 34 16" xfId="921"/>
    <cellStyle name="Normal 2 34 2" xfId="922"/>
    <cellStyle name="Normal 2 34 3" xfId="923"/>
    <cellStyle name="Normal 2 34 4" xfId="924"/>
    <cellStyle name="Normal 2 34 5" xfId="925"/>
    <cellStyle name="Normal 2 34 6" xfId="926"/>
    <cellStyle name="Normal 2 34 7" xfId="927"/>
    <cellStyle name="Normal 2 34 8" xfId="928"/>
    <cellStyle name="Normal 2 34 9" xfId="929"/>
    <cellStyle name="Normal 2 35" xfId="930"/>
    <cellStyle name="Normal 2 35 10" xfId="931"/>
    <cellStyle name="Normal 2 35 11" xfId="932"/>
    <cellStyle name="Normal 2 35 12" xfId="933"/>
    <cellStyle name="Normal 2 35 13" xfId="934"/>
    <cellStyle name="Normal 2 35 14" xfId="935"/>
    <cellStyle name="Normal 2 35 15" xfId="936"/>
    <cellStyle name="Normal 2 35 16" xfId="937"/>
    <cellStyle name="Normal 2 35 2" xfId="938"/>
    <cellStyle name="Normal 2 35 3" xfId="939"/>
    <cellStyle name="Normal 2 35 4" xfId="940"/>
    <cellStyle name="Normal 2 35 5" xfId="941"/>
    <cellStyle name="Normal 2 35 6" xfId="942"/>
    <cellStyle name="Normal 2 35 7" xfId="943"/>
    <cellStyle name="Normal 2 35 8" xfId="944"/>
    <cellStyle name="Normal 2 35 9" xfId="945"/>
    <cellStyle name="Normal 2 36" xfId="946"/>
    <cellStyle name="Normal 2 36 10" xfId="947"/>
    <cellStyle name="Normal 2 36 11" xfId="948"/>
    <cellStyle name="Normal 2 36 12" xfId="949"/>
    <cellStyle name="Normal 2 36 13" xfId="950"/>
    <cellStyle name="Normal 2 36 14" xfId="951"/>
    <cellStyle name="Normal 2 36 15" xfId="952"/>
    <cellStyle name="Normal 2 36 16" xfId="953"/>
    <cellStyle name="Normal 2 36 2" xfId="954"/>
    <cellStyle name="Normal 2 36 3" xfId="955"/>
    <cellStyle name="Normal 2 36 4" xfId="956"/>
    <cellStyle name="Normal 2 36 5" xfId="957"/>
    <cellStyle name="Normal 2 36 6" xfId="958"/>
    <cellStyle name="Normal 2 36 7" xfId="959"/>
    <cellStyle name="Normal 2 36 8" xfId="960"/>
    <cellStyle name="Normal 2 36 9" xfId="961"/>
    <cellStyle name="Normal 2 37" xfId="962"/>
    <cellStyle name="Normal 2 37 10" xfId="963"/>
    <cellStyle name="Normal 2 37 11" xfId="964"/>
    <cellStyle name="Normal 2 37 12" xfId="965"/>
    <cellStyle name="Normal 2 37 13" xfId="966"/>
    <cellStyle name="Normal 2 37 14" xfId="967"/>
    <cellStyle name="Normal 2 37 15" xfId="968"/>
    <cellStyle name="Normal 2 37 16" xfId="969"/>
    <cellStyle name="Normal 2 37 2" xfId="970"/>
    <cellStyle name="Normal 2 37 3" xfId="971"/>
    <cellStyle name="Normal 2 37 4" xfId="972"/>
    <cellStyle name="Normal 2 37 5" xfId="973"/>
    <cellStyle name="Normal 2 37 6" xfId="974"/>
    <cellStyle name="Normal 2 37 7" xfId="975"/>
    <cellStyle name="Normal 2 37 8" xfId="976"/>
    <cellStyle name="Normal 2 37 9" xfId="977"/>
    <cellStyle name="Normal 2 38" xfId="978"/>
    <cellStyle name="Normal 2 38 10" xfId="979"/>
    <cellStyle name="Normal 2 38 11" xfId="980"/>
    <cellStyle name="Normal 2 38 12" xfId="981"/>
    <cellStyle name="Normal 2 38 13" xfId="982"/>
    <cellStyle name="Normal 2 38 14" xfId="983"/>
    <cellStyle name="Normal 2 38 15" xfId="984"/>
    <cellStyle name="Normal 2 38 16" xfId="985"/>
    <cellStyle name="Normal 2 38 2" xfId="986"/>
    <cellStyle name="Normal 2 38 3" xfId="987"/>
    <cellStyle name="Normal 2 38 4" xfId="988"/>
    <cellStyle name="Normal 2 38 5" xfId="989"/>
    <cellStyle name="Normal 2 38 6" xfId="990"/>
    <cellStyle name="Normal 2 38 7" xfId="991"/>
    <cellStyle name="Normal 2 38 8" xfId="992"/>
    <cellStyle name="Normal 2 38 9" xfId="993"/>
    <cellStyle name="Normal 2 39" xfId="994"/>
    <cellStyle name="Normal 2 39 10" xfId="995"/>
    <cellStyle name="Normal 2 39 11" xfId="996"/>
    <cellStyle name="Normal 2 39 12" xfId="997"/>
    <cellStyle name="Normal 2 39 13" xfId="998"/>
    <cellStyle name="Normal 2 39 14" xfId="999"/>
    <cellStyle name="Normal 2 39 15" xfId="1000"/>
    <cellStyle name="Normal 2 39 16" xfId="1001"/>
    <cellStyle name="Normal 2 39 2" xfId="1002"/>
    <cellStyle name="Normal 2 39 3" xfId="1003"/>
    <cellStyle name="Normal 2 39 4" xfId="1004"/>
    <cellStyle name="Normal 2 39 5" xfId="1005"/>
    <cellStyle name="Normal 2 39 6" xfId="1006"/>
    <cellStyle name="Normal 2 39 7" xfId="1007"/>
    <cellStyle name="Normal 2 39 8" xfId="1008"/>
    <cellStyle name="Normal 2 39 9" xfId="1009"/>
    <cellStyle name="Normal 2 4" xfId="16"/>
    <cellStyle name="Normal 2 4 2" xfId="311"/>
    <cellStyle name="Normal 2 4 3" xfId="1010"/>
    <cellStyle name="Normal 2 4 4" xfId="1011"/>
    <cellStyle name="Normal 2 40" xfId="1012"/>
    <cellStyle name="Normal 2 40 10" xfId="1013"/>
    <cellStyle name="Normal 2 40 11" xfId="1014"/>
    <cellStyle name="Normal 2 40 12" xfId="1015"/>
    <cellStyle name="Normal 2 40 13" xfId="1016"/>
    <cellStyle name="Normal 2 40 14" xfId="1017"/>
    <cellStyle name="Normal 2 40 15" xfId="1018"/>
    <cellStyle name="Normal 2 40 16" xfId="1019"/>
    <cellStyle name="Normal 2 40 2" xfId="1020"/>
    <cellStyle name="Normal 2 40 3" xfId="1021"/>
    <cellStyle name="Normal 2 40 4" xfId="1022"/>
    <cellStyle name="Normal 2 40 5" xfId="1023"/>
    <cellStyle name="Normal 2 40 6" xfId="1024"/>
    <cellStyle name="Normal 2 40 7" xfId="1025"/>
    <cellStyle name="Normal 2 40 8" xfId="1026"/>
    <cellStyle name="Normal 2 40 9" xfId="1027"/>
    <cellStyle name="Normal 2 41" xfId="1028"/>
    <cellStyle name="Normal 2 41 10" xfId="1029"/>
    <cellStyle name="Normal 2 41 11" xfId="1030"/>
    <cellStyle name="Normal 2 41 12" xfId="1031"/>
    <cellStyle name="Normal 2 41 13" xfId="1032"/>
    <cellStyle name="Normal 2 41 14" xfId="1033"/>
    <cellStyle name="Normal 2 41 15" xfId="1034"/>
    <cellStyle name="Normal 2 41 16" xfId="1035"/>
    <cellStyle name="Normal 2 41 2" xfId="1036"/>
    <cellStyle name="Normal 2 41 3" xfId="1037"/>
    <cellStyle name="Normal 2 41 4" xfId="1038"/>
    <cellStyle name="Normal 2 41 5" xfId="1039"/>
    <cellStyle name="Normal 2 41 6" xfId="1040"/>
    <cellStyle name="Normal 2 41 7" xfId="1041"/>
    <cellStyle name="Normal 2 41 8" xfId="1042"/>
    <cellStyle name="Normal 2 41 9" xfId="1043"/>
    <cellStyle name="Normal 2 42" xfId="1044"/>
    <cellStyle name="Normal 2 42 10" xfId="1045"/>
    <cellStyle name="Normal 2 42 11" xfId="1046"/>
    <cellStyle name="Normal 2 42 12" xfId="1047"/>
    <cellStyle name="Normal 2 42 13" xfId="1048"/>
    <cellStyle name="Normal 2 42 14" xfId="1049"/>
    <cellStyle name="Normal 2 42 15" xfId="1050"/>
    <cellStyle name="Normal 2 42 16" xfId="1051"/>
    <cellStyle name="Normal 2 42 2" xfId="1052"/>
    <cellStyle name="Normal 2 42 3" xfId="1053"/>
    <cellStyle name="Normal 2 42 4" xfId="1054"/>
    <cellStyle name="Normal 2 42 5" xfId="1055"/>
    <cellStyle name="Normal 2 42 6" xfId="1056"/>
    <cellStyle name="Normal 2 42 7" xfId="1057"/>
    <cellStyle name="Normal 2 42 8" xfId="1058"/>
    <cellStyle name="Normal 2 42 9" xfId="1059"/>
    <cellStyle name="Normal 2 43" xfId="1060"/>
    <cellStyle name="Normal 2 43 10" xfId="1061"/>
    <cellStyle name="Normal 2 43 11" xfId="1062"/>
    <cellStyle name="Normal 2 43 12" xfId="1063"/>
    <cellStyle name="Normal 2 43 13" xfId="1064"/>
    <cellStyle name="Normal 2 43 14" xfId="1065"/>
    <cellStyle name="Normal 2 43 15" xfId="1066"/>
    <cellStyle name="Normal 2 43 16" xfId="1067"/>
    <cellStyle name="Normal 2 43 2" xfId="1068"/>
    <cellStyle name="Normal 2 43 3" xfId="1069"/>
    <cellStyle name="Normal 2 43 4" xfId="1070"/>
    <cellStyle name="Normal 2 43 5" xfId="1071"/>
    <cellStyle name="Normal 2 43 6" xfId="1072"/>
    <cellStyle name="Normal 2 43 7" xfId="1073"/>
    <cellStyle name="Normal 2 43 8" xfId="1074"/>
    <cellStyle name="Normal 2 43 9" xfId="1075"/>
    <cellStyle name="Normal 2 44" xfId="1076"/>
    <cellStyle name="Normal 2 44 10" xfId="1077"/>
    <cellStyle name="Normal 2 44 11" xfId="1078"/>
    <cellStyle name="Normal 2 44 12" xfId="1079"/>
    <cellStyle name="Normal 2 44 13" xfId="1080"/>
    <cellStyle name="Normal 2 44 14" xfId="1081"/>
    <cellStyle name="Normal 2 44 15" xfId="1082"/>
    <cellStyle name="Normal 2 44 16" xfId="1083"/>
    <cellStyle name="Normal 2 44 2" xfId="1084"/>
    <cellStyle name="Normal 2 44 3" xfId="1085"/>
    <cellStyle name="Normal 2 44 4" xfId="1086"/>
    <cellStyle name="Normal 2 44 5" xfId="1087"/>
    <cellStyle name="Normal 2 44 6" xfId="1088"/>
    <cellStyle name="Normal 2 44 7" xfId="1089"/>
    <cellStyle name="Normal 2 44 8" xfId="1090"/>
    <cellStyle name="Normal 2 44 9" xfId="1091"/>
    <cellStyle name="Normal 2 45" xfId="1092"/>
    <cellStyle name="Normal 2 45 10" xfId="1093"/>
    <cellStyle name="Normal 2 45 11" xfId="1094"/>
    <cellStyle name="Normal 2 45 12" xfId="1095"/>
    <cellStyle name="Normal 2 45 13" xfId="1096"/>
    <cellStyle name="Normal 2 45 14" xfId="1097"/>
    <cellStyle name="Normal 2 45 15" xfId="1098"/>
    <cellStyle name="Normal 2 45 16" xfId="1099"/>
    <cellStyle name="Normal 2 45 2" xfId="1100"/>
    <cellStyle name="Normal 2 45 3" xfId="1101"/>
    <cellStyle name="Normal 2 45 4" xfId="1102"/>
    <cellStyle name="Normal 2 45 5" xfId="1103"/>
    <cellStyle name="Normal 2 45 6" xfId="1104"/>
    <cellStyle name="Normal 2 45 7" xfId="1105"/>
    <cellStyle name="Normal 2 45 8" xfId="1106"/>
    <cellStyle name="Normal 2 45 9" xfId="1107"/>
    <cellStyle name="Normal 2 46" xfId="1108"/>
    <cellStyle name="Normal 2 46 2" xfId="1109"/>
    <cellStyle name="Normal 2 46 3" xfId="1110"/>
    <cellStyle name="Normal 2 47" xfId="1111"/>
    <cellStyle name="Normal 2 47 2" xfId="1112"/>
    <cellStyle name="Normal 2 47 3" xfId="1113"/>
    <cellStyle name="Normal 2 48" xfId="1114"/>
    <cellStyle name="Normal 2 48 2" xfId="1115"/>
    <cellStyle name="Normal 2 48 3" xfId="1116"/>
    <cellStyle name="Normal 2 49" xfId="1117"/>
    <cellStyle name="Normal 2 49 2" xfId="1118"/>
    <cellStyle name="Normal 2 49 3" xfId="1119"/>
    <cellStyle name="Normal 2 5" xfId="312"/>
    <cellStyle name="Normal 2 5 2" xfId="313"/>
    <cellStyle name="Normal 2 5 3" xfId="1120"/>
    <cellStyle name="Normal 2 50" xfId="1121"/>
    <cellStyle name="Normal 2 50 2" xfId="1122"/>
    <cellStyle name="Normal 2 50 3" xfId="1123"/>
    <cellStyle name="Normal 2 51" xfId="1124"/>
    <cellStyle name="Normal 2 51 2" xfId="1125"/>
    <cellStyle name="Normal 2 51 3" xfId="1126"/>
    <cellStyle name="Normal 2 52" xfId="1127"/>
    <cellStyle name="Normal 2 52 2" xfId="1128"/>
    <cellStyle name="Normal 2 52 3" xfId="1129"/>
    <cellStyle name="Normal 2 53" xfId="1130"/>
    <cellStyle name="Normal 2 53 2" xfId="1131"/>
    <cellStyle name="Normal 2 53 3" xfId="1132"/>
    <cellStyle name="Normal 2 54" xfId="1133"/>
    <cellStyle name="Normal 2 54 2" xfId="1134"/>
    <cellStyle name="Normal 2 54 3" xfId="1135"/>
    <cellStyle name="Normal 2 55" xfId="1136"/>
    <cellStyle name="Normal 2 55 10" xfId="1137"/>
    <cellStyle name="Normal 2 55 11" xfId="1138"/>
    <cellStyle name="Normal 2 55 12" xfId="1139"/>
    <cellStyle name="Normal 2 55 13" xfId="1140"/>
    <cellStyle name="Normal 2 55 14" xfId="1141"/>
    <cellStyle name="Normal 2 55 15" xfId="1142"/>
    <cellStyle name="Normal 2 55 16" xfId="1143"/>
    <cellStyle name="Normal 2 55 2" xfId="1144"/>
    <cellStyle name="Normal 2 55 3" xfId="1145"/>
    <cellStyle name="Normal 2 55 4" xfId="1146"/>
    <cellStyle name="Normal 2 55 5" xfId="1147"/>
    <cellStyle name="Normal 2 55 6" xfId="1148"/>
    <cellStyle name="Normal 2 55 7" xfId="1149"/>
    <cellStyle name="Normal 2 55 8" xfId="1150"/>
    <cellStyle name="Normal 2 55 9" xfId="1151"/>
    <cellStyle name="Normal 2 56" xfId="1152"/>
    <cellStyle name="Normal 2 56 2" xfId="1153"/>
    <cellStyle name="Normal 2 56 3" xfId="1154"/>
    <cellStyle name="Normal 2 57" xfId="1155"/>
    <cellStyle name="Normal 2 57 2" xfId="1156"/>
    <cellStyle name="Normal 2 57 3" xfId="1157"/>
    <cellStyle name="Normal 2 58" xfId="1158"/>
    <cellStyle name="Normal 2 58 2" xfId="1159"/>
    <cellStyle name="Normal 2 58 3" xfId="1160"/>
    <cellStyle name="Normal 2 59" xfId="1161"/>
    <cellStyle name="Normal 2 59 2" xfId="1162"/>
    <cellStyle name="Normal 2 59 3" xfId="1163"/>
    <cellStyle name="Normal 2 6" xfId="314"/>
    <cellStyle name="Normal 2 6 2" xfId="1164"/>
    <cellStyle name="Normal 2 6 3" xfId="1165"/>
    <cellStyle name="Normal 2 60" xfId="1166"/>
    <cellStyle name="Normal 2 60 2" xfId="1167"/>
    <cellStyle name="Normal 2 60 3" xfId="1168"/>
    <cellStyle name="Normal 2 61" xfId="1169"/>
    <cellStyle name="Normal 2 61 10" xfId="1170"/>
    <cellStyle name="Normal 2 61 11" xfId="1171"/>
    <cellStyle name="Normal 2 61 12" xfId="1172"/>
    <cellStyle name="Normal 2 61 13" xfId="1173"/>
    <cellStyle name="Normal 2 61 14" xfId="1174"/>
    <cellStyle name="Normal 2 61 15" xfId="1175"/>
    <cellStyle name="Normal 2 61 16" xfId="1176"/>
    <cellStyle name="Normal 2 61 2" xfId="1177"/>
    <cellStyle name="Normal 2 61 3" xfId="1178"/>
    <cellStyle name="Normal 2 61 4" xfId="1179"/>
    <cellStyle name="Normal 2 61 5" xfId="1180"/>
    <cellStyle name="Normal 2 61 6" xfId="1181"/>
    <cellStyle name="Normal 2 61 7" xfId="1182"/>
    <cellStyle name="Normal 2 61 8" xfId="1183"/>
    <cellStyle name="Normal 2 61 9" xfId="1184"/>
    <cellStyle name="Normal 2 62" xfId="1185"/>
    <cellStyle name="Normal 2 62 10" xfId="1186"/>
    <cellStyle name="Normal 2 62 11" xfId="1187"/>
    <cellStyle name="Normal 2 62 12" xfId="1188"/>
    <cellStyle name="Normal 2 62 13" xfId="1189"/>
    <cellStyle name="Normal 2 62 14" xfId="1190"/>
    <cellStyle name="Normal 2 62 15" xfId="1191"/>
    <cellStyle name="Normal 2 62 16" xfId="1192"/>
    <cellStyle name="Normal 2 62 2" xfId="1193"/>
    <cellStyle name="Normal 2 62 3" xfId="1194"/>
    <cellStyle name="Normal 2 62 4" xfId="1195"/>
    <cellStyle name="Normal 2 62 5" xfId="1196"/>
    <cellStyle name="Normal 2 62 6" xfId="1197"/>
    <cellStyle name="Normal 2 62 7" xfId="1198"/>
    <cellStyle name="Normal 2 62 8" xfId="1199"/>
    <cellStyle name="Normal 2 62 9" xfId="1200"/>
    <cellStyle name="Normal 2 63" xfId="1201"/>
    <cellStyle name="Normal 2 63 2" xfId="1202"/>
    <cellStyle name="Normal 2 63 3" xfId="1203"/>
    <cellStyle name="Normal 2 64" xfId="1204"/>
    <cellStyle name="Normal 2 64 2" xfId="1205"/>
    <cellStyle name="Normal 2 64 3" xfId="1206"/>
    <cellStyle name="Normal 2 65" xfId="1207"/>
    <cellStyle name="Normal 2 65 2" xfId="1208"/>
    <cellStyle name="Normal 2 65 3" xfId="1209"/>
    <cellStyle name="Normal 2 66" xfId="1210"/>
    <cellStyle name="Normal 2 67" xfId="1211"/>
    <cellStyle name="Normal 2 68" xfId="1212"/>
    <cellStyle name="Normal 2 69" xfId="1213"/>
    <cellStyle name="Normal 2 7" xfId="315"/>
    <cellStyle name="Normal 2 7 2" xfId="1214"/>
    <cellStyle name="Normal 2 7 3" xfId="1215"/>
    <cellStyle name="Normal 2 70" xfId="1216"/>
    <cellStyle name="Normal 2 71" xfId="1217"/>
    <cellStyle name="Normal 2 8" xfId="1218"/>
    <cellStyle name="Normal 2 8 2" xfId="1219"/>
    <cellStyle name="Normal 2 8 3" xfId="1220"/>
    <cellStyle name="Normal 2 9" xfId="1221"/>
    <cellStyle name="Normal 2 9 2" xfId="1222"/>
    <cellStyle name="Normal 2 9 3" xfId="1223"/>
    <cellStyle name="Normal 20" xfId="316"/>
    <cellStyle name="Normal 20 10" xfId="1224"/>
    <cellStyle name="Normal 20 10 2" xfId="1225"/>
    <cellStyle name="Normal 20 10 3" xfId="1226"/>
    <cellStyle name="Normal 20 11" xfId="1227"/>
    <cellStyle name="Normal 20 11 2" xfId="1228"/>
    <cellStyle name="Normal 20 11 3" xfId="1229"/>
    <cellStyle name="Normal 20 12" xfId="1230"/>
    <cellStyle name="Normal 20 12 2" xfId="1231"/>
    <cellStyle name="Normal 20 12 3" xfId="1232"/>
    <cellStyle name="Normal 20 13" xfId="1233"/>
    <cellStyle name="Normal 20 13 2" xfId="1234"/>
    <cellStyle name="Normal 20 13 3" xfId="1235"/>
    <cellStyle name="Normal 20 14" xfId="1236"/>
    <cellStyle name="Normal 20 14 2" xfId="1237"/>
    <cellStyle name="Normal 20 14 3" xfId="1238"/>
    <cellStyle name="Normal 20 15" xfId="1239"/>
    <cellStyle name="Normal 20 15 2" xfId="1240"/>
    <cellStyle name="Normal 20 15 3" xfId="1241"/>
    <cellStyle name="Normal 20 16" xfId="1242"/>
    <cellStyle name="Normal 20 16 2" xfId="1243"/>
    <cellStyle name="Normal 20 16 3" xfId="1244"/>
    <cellStyle name="Normal 20 17" xfId="1245"/>
    <cellStyle name="Normal 20 18" xfId="1246"/>
    <cellStyle name="Normal 20 19" xfId="1247"/>
    <cellStyle name="Normal 20 2" xfId="1248"/>
    <cellStyle name="Normal 20 2 2" xfId="1249"/>
    <cellStyle name="Normal 20 2 3" xfId="1250"/>
    <cellStyle name="Normal 20 3" xfId="1251"/>
    <cellStyle name="Normal 20 3 2" xfId="1252"/>
    <cellStyle name="Normal 20 3 3" xfId="1253"/>
    <cellStyle name="Normal 20 4" xfId="1254"/>
    <cellStyle name="Normal 20 4 2" xfId="1255"/>
    <cellStyle name="Normal 20 4 3" xfId="1256"/>
    <cellStyle name="Normal 20 5" xfId="1257"/>
    <cellStyle name="Normal 20 5 2" xfId="1258"/>
    <cellStyle name="Normal 20 5 3" xfId="1259"/>
    <cellStyle name="Normal 20 6" xfId="1260"/>
    <cellStyle name="Normal 20 6 2" xfId="1261"/>
    <cellStyle name="Normal 20 6 3" xfId="1262"/>
    <cellStyle name="Normal 20 7" xfId="1263"/>
    <cellStyle name="Normal 20 7 2" xfId="1264"/>
    <cellStyle name="Normal 20 7 3" xfId="1265"/>
    <cellStyle name="Normal 20 8" xfId="1266"/>
    <cellStyle name="Normal 20 8 2" xfId="1267"/>
    <cellStyle name="Normal 20 8 3" xfId="1268"/>
    <cellStyle name="Normal 20 9" xfId="1269"/>
    <cellStyle name="Normal 20 9 2" xfId="1270"/>
    <cellStyle name="Normal 20 9 3" xfId="1271"/>
    <cellStyle name="Normal 21" xfId="1272"/>
    <cellStyle name="Normal 21 10" xfId="1273"/>
    <cellStyle name="Normal 21 10 2" xfId="1274"/>
    <cellStyle name="Normal 21 10 3" xfId="1275"/>
    <cellStyle name="Normal 21 11" xfId="1276"/>
    <cellStyle name="Normal 21 11 2" xfId="1277"/>
    <cellStyle name="Normal 21 11 3" xfId="1278"/>
    <cellStyle name="Normal 21 12" xfId="1279"/>
    <cellStyle name="Normal 21 12 2" xfId="1280"/>
    <cellStyle name="Normal 21 12 3" xfId="1281"/>
    <cellStyle name="Normal 21 13" xfId="1282"/>
    <cellStyle name="Normal 21 13 2" xfId="1283"/>
    <cellStyle name="Normal 21 13 3" xfId="1284"/>
    <cellStyle name="Normal 21 14" xfId="1285"/>
    <cellStyle name="Normal 21 14 2" xfId="1286"/>
    <cellStyle name="Normal 21 14 3" xfId="1287"/>
    <cellStyle name="Normal 21 15" xfId="1288"/>
    <cellStyle name="Normal 21 15 2" xfId="1289"/>
    <cellStyle name="Normal 21 15 3" xfId="1290"/>
    <cellStyle name="Normal 21 16" xfId="1291"/>
    <cellStyle name="Normal 21 16 2" xfId="1292"/>
    <cellStyle name="Normal 21 16 3" xfId="1293"/>
    <cellStyle name="Normal 21 2" xfId="1294"/>
    <cellStyle name="Normal 21 2 2" xfId="1295"/>
    <cellStyle name="Normal 21 2 3" xfId="1296"/>
    <cellStyle name="Normal 21 3" xfId="1297"/>
    <cellStyle name="Normal 21 3 2" xfId="1298"/>
    <cellStyle name="Normal 21 3 3" xfId="1299"/>
    <cellStyle name="Normal 21 4" xfId="1300"/>
    <cellStyle name="Normal 21 4 2" xfId="1301"/>
    <cellStyle name="Normal 21 4 3" xfId="1302"/>
    <cellStyle name="Normal 21 5" xfId="1303"/>
    <cellStyle name="Normal 21 5 2" xfId="1304"/>
    <cellStyle name="Normal 21 5 3" xfId="1305"/>
    <cellStyle name="Normal 21 6" xfId="1306"/>
    <cellStyle name="Normal 21 6 2" xfId="1307"/>
    <cellStyle name="Normal 21 6 3" xfId="1308"/>
    <cellStyle name="Normal 21 7" xfId="1309"/>
    <cellStyle name="Normal 21 7 2" xfId="1310"/>
    <cellStyle name="Normal 21 7 3" xfId="1311"/>
    <cellStyle name="Normal 21 8" xfId="1312"/>
    <cellStyle name="Normal 21 8 2" xfId="1313"/>
    <cellStyle name="Normal 21 8 3" xfId="1314"/>
    <cellStyle name="Normal 21 9" xfId="1315"/>
    <cellStyle name="Normal 21 9 2" xfId="1316"/>
    <cellStyle name="Normal 21 9 3" xfId="1317"/>
    <cellStyle name="Normal 22" xfId="1318"/>
    <cellStyle name="Normal 22 10" xfId="1319"/>
    <cellStyle name="Normal 22 10 2" xfId="1320"/>
    <cellStyle name="Normal 22 10 3" xfId="1321"/>
    <cellStyle name="Normal 22 11" xfId="1322"/>
    <cellStyle name="Normal 22 11 2" xfId="1323"/>
    <cellStyle name="Normal 22 11 3" xfId="1324"/>
    <cellStyle name="Normal 22 12" xfId="1325"/>
    <cellStyle name="Normal 22 12 2" xfId="1326"/>
    <cellStyle name="Normal 22 12 3" xfId="1327"/>
    <cellStyle name="Normal 22 13" xfId="1328"/>
    <cellStyle name="Normal 22 13 2" xfId="1329"/>
    <cellStyle name="Normal 22 13 3" xfId="1330"/>
    <cellStyle name="Normal 22 14" xfId="1331"/>
    <cellStyle name="Normal 22 14 2" xfId="1332"/>
    <cellStyle name="Normal 22 14 3" xfId="1333"/>
    <cellStyle name="Normal 22 15" xfId="1334"/>
    <cellStyle name="Normal 22 15 2" xfId="1335"/>
    <cellStyle name="Normal 22 15 3" xfId="1336"/>
    <cellStyle name="Normal 22 16" xfId="1337"/>
    <cellStyle name="Normal 22 16 2" xfId="1338"/>
    <cellStyle name="Normal 22 16 3" xfId="1339"/>
    <cellStyle name="Normal 22 17" xfId="1340"/>
    <cellStyle name="Normal 22 18" xfId="1341"/>
    <cellStyle name="Normal 22 19" xfId="1342"/>
    <cellStyle name="Normal 22 2" xfId="1343"/>
    <cellStyle name="Normal 22 2 2" xfId="1344"/>
    <cellStyle name="Normal 22 2 3" xfId="1345"/>
    <cellStyle name="Normal 22 3" xfId="1346"/>
    <cellStyle name="Normal 22 3 2" xfId="1347"/>
    <cellStyle name="Normal 22 3 3" xfId="1348"/>
    <cellStyle name="Normal 22 4" xfId="1349"/>
    <cellStyle name="Normal 22 4 2" xfId="1350"/>
    <cellStyle name="Normal 22 4 3" xfId="1351"/>
    <cellStyle name="Normal 22 5" xfId="1352"/>
    <cellStyle name="Normal 22 5 2" xfId="1353"/>
    <cellStyle name="Normal 22 5 3" xfId="1354"/>
    <cellStyle name="Normal 22 6" xfId="1355"/>
    <cellStyle name="Normal 22 6 2" xfId="1356"/>
    <cellStyle name="Normal 22 6 3" xfId="1357"/>
    <cellStyle name="Normal 22 7" xfId="1358"/>
    <cellStyle name="Normal 22 7 2" xfId="1359"/>
    <cellStyle name="Normal 22 7 3" xfId="1360"/>
    <cellStyle name="Normal 22 8" xfId="1361"/>
    <cellStyle name="Normal 22 8 2" xfId="1362"/>
    <cellStyle name="Normal 22 8 3" xfId="1363"/>
    <cellStyle name="Normal 22 9" xfId="1364"/>
    <cellStyle name="Normal 22 9 2" xfId="1365"/>
    <cellStyle name="Normal 22 9 3" xfId="1366"/>
    <cellStyle name="Normal 23" xfId="1367"/>
    <cellStyle name="Normal 23 10" xfId="1368"/>
    <cellStyle name="Normal 23 10 2" xfId="1369"/>
    <cellStyle name="Normal 23 10 3" xfId="1370"/>
    <cellStyle name="Normal 23 11" xfId="1371"/>
    <cellStyle name="Normal 23 11 2" xfId="1372"/>
    <cellStyle name="Normal 23 11 3" xfId="1373"/>
    <cellStyle name="Normal 23 12" xfId="1374"/>
    <cellStyle name="Normal 23 12 2" xfId="1375"/>
    <cellStyle name="Normal 23 12 3" xfId="1376"/>
    <cellStyle name="Normal 23 13" xfId="1377"/>
    <cellStyle name="Normal 23 13 2" xfId="1378"/>
    <cellStyle name="Normal 23 13 3" xfId="1379"/>
    <cellStyle name="Normal 23 14" xfId="1380"/>
    <cellStyle name="Normal 23 14 2" xfId="1381"/>
    <cellStyle name="Normal 23 14 3" xfId="1382"/>
    <cellStyle name="Normal 23 15" xfId="1383"/>
    <cellStyle name="Normal 23 15 2" xfId="1384"/>
    <cellStyle name="Normal 23 15 3" xfId="1385"/>
    <cellStyle name="Normal 23 16" xfId="1386"/>
    <cellStyle name="Normal 23 16 2" xfId="1387"/>
    <cellStyle name="Normal 23 16 3" xfId="1388"/>
    <cellStyle name="Normal 23 17" xfId="1389"/>
    <cellStyle name="Normal 23 18" xfId="1390"/>
    <cellStyle name="Normal 23 19" xfId="1391"/>
    <cellStyle name="Normal 23 2" xfId="1392"/>
    <cellStyle name="Normal 23 2 2" xfId="1393"/>
    <cellStyle name="Normal 23 2 3" xfId="1394"/>
    <cellStyle name="Normal 23 3" xfId="1395"/>
    <cellStyle name="Normal 23 3 2" xfId="1396"/>
    <cellStyle name="Normal 23 3 3" xfId="1397"/>
    <cellStyle name="Normal 23 4" xfId="1398"/>
    <cellStyle name="Normal 23 4 2" xfId="1399"/>
    <cellStyle name="Normal 23 4 3" xfId="1400"/>
    <cellStyle name="Normal 23 5" xfId="1401"/>
    <cellStyle name="Normal 23 5 2" xfId="1402"/>
    <cellStyle name="Normal 23 5 3" xfId="1403"/>
    <cellStyle name="Normal 23 6" xfId="1404"/>
    <cellStyle name="Normal 23 6 2" xfId="1405"/>
    <cellStyle name="Normal 23 6 3" xfId="1406"/>
    <cellStyle name="Normal 23 7" xfId="1407"/>
    <cellStyle name="Normal 23 7 2" xfId="1408"/>
    <cellStyle name="Normal 23 7 3" xfId="1409"/>
    <cellStyle name="Normal 23 8" xfId="1410"/>
    <cellStyle name="Normal 23 8 2" xfId="1411"/>
    <cellStyle name="Normal 23 8 3" xfId="1412"/>
    <cellStyle name="Normal 23 9" xfId="1413"/>
    <cellStyle name="Normal 23 9 2" xfId="1414"/>
    <cellStyle name="Normal 23 9 3" xfId="1415"/>
    <cellStyle name="Normal 24" xfId="1416"/>
    <cellStyle name="Normal 24 10" xfId="1417"/>
    <cellStyle name="Normal 24 10 2" xfId="1418"/>
    <cellStyle name="Normal 24 10 3" xfId="1419"/>
    <cellStyle name="Normal 24 11" xfId="1420"/>
    <cellStyle name="Normal 24 11 2" xfId="1421"/>
    <cellStyle name="Normal 24 11 3" xfId="1422"/>
    <cellStyle name="Normal 24 12" xfId="1423"/>
    <cellStyle name="Normal 24 12 2" xfId="1424"/>
    <cellStyle name="Normal 24 12 3" xfId="1425"/>
    <cellStyle name="Normal 24 13" xfId="1426"/>
    <cellStyle name="Normal 24 13 2" xfId="1427"/>
    <cellStyle name="Normal 24 13 3" xfId="1428"/>
    <cellStyle name="Normal 24 14" xfId="1429"/>
    <cellStyle name="Normal 24 14 2" xfId="1430"/>
    <cellStyle name="Normal 24 14 3" xfId="1431"/>
    <cellStyle name="Normal 24 15" xfId="1432"/>
    <cellStyle name="Normal 24 15 2" xfId="1433"/>
    <cellStyle name="Normal 24 15 3" xfId="1434"/>
    <cellStyle name="Normal 24 16" xfId="1435"/>
    <cellStyle name="Normal 24 16 2" xfId="1436"/>
    <cellStyle name="Normal 24 16 3" xfId="1437"/>
    <cellStyle name="Normal 24 2" xfId="1438"/>
    <cellStyle name="Normal 24 2 2" xfId="1439"/>
    <cellStyle name="Normal 24 2 3" xfId="1440"/>
    <cellStyle name="Normal 24 3" xfId="1441"/>
    <cellStyle name="Normal 24 3 2" xfId="1442"/>
    <cellStyle name="Normal 24 3 3" xfId="1443"/>
    <cellStyle name="Normal 24 4" xfId="1444"/>
    <cellStyle name="Normal 24 4 2" xfId="1445"/>
    <cellStyle name="Normal 24 4 3" xfId="1446"/>
    <cellStyle name="Normal 24 5" xfId="1447"/>
    <cellStyle name="Normal 24 5 2" xfId="1448"/>
    <cellStyle name="Normal 24 5 3" xfId="1449"/>
    <cellStyle name="Normal 24 6" xfId="1450"/>
    <cellStyle name="Normal 24 6 2" xfId="1451"/>
    <cellStyle name="Normal 24 6 3" xfId="1452"/>
    <cellStyle name="Normal 24 7" xfId="1453"/>
    <cellStyle name="Normal 24 7 2" xfId="1454"/>
    <cellStyle name="Normal 24 7 3" xfId="1455"/>
    <cellStyle name="Normal 24 8" xfId="1456"/>
    <cellStyle name="Normal 24 8 2" xfId="1457"/>
    <cellStyle name="Normal 24 8 3" xfId="1458"/>
    <cellStyle name="Normal 24 9" xfId="1459"/>
    <cellStyle name="Normal 24 9 2" xfId="1460"/>
    <cellStyle name="Normal 24 9 3" xfId="1461"/>
    <cellStyle name="Normal 25" xfId="1462"/>
    <cellStyle name="Normal 26" xfId="1463"/>
    <cellStyle name="Normal 26 10" xfId="1464"/>
    <cellStyle name="Normal 26 10 2" xfId="1465"/>
    <cellStyle name="Normal 26 10 3" xfId="1466"/>
    <cellStyle name="Normal 26 11" xfId="1467"/>
    <cellStyle name="Normal 26 11 2" xfId="1468"/>
    <cellStyle name="Normal 26 11 3" xfId="1469"/>
    <cellStyle name="Normal 26 12" xfId="1470"/>
    <cellStyle name="Normal 26 12 2" xfId="1471"/>
    <cellStyle name="Normal 26 12 3" xfId="1472"/>
    <cellStyle name="Normal 26 13" xfId="1473"/>
    <cellStyle name="Normal 26 13 2" xfId="1474"/>
    <cellStyle name="Normal 26 13 3" xfId="1475"/>
    <cellStyle name="Normal 26 14" xfId="1476"/>
    <cellStyle name="Normal 26 14 2" xfId="1477"/>
    <cellStyle name="Normal 26 14 3" xfId="1478"/>
    <cellStyle name="Normal 26 15" xfId="1479"/>
    <cellStyle name="Normal 26 15 2" xfId="1480"/>
    <cellStyle name="Normal 26 15 3" xfId="1481"/>
    <cellStyle name="Normal 26 16" xfId="1482"/>
    <cellStyle name="Normal 26 16 2" xfId="1483"/>
    <cellStyle name="Normal 26 16 3" xfId="1484"/>
    <cellStyle name="Normal 26 17" xfId="1485"/>
    <cellStyle name="Normal 26 18" xfId="1486"/>
    <cellStyle name="Normal 26 2" xfId="1487"/>
    <cellStyle name="Normal 26 2 2" xfId="1488"/>
    <cellStyle name="Normal 26 2 3" xfId="1489"/>
    <cellStyle name="Normal 26 3" xfId="1490"/>
    <cellStyle name="Normal 26 3 2" xfId="1491"/>
    <cellStyle name="Normal 26 3 3" xfId="1492"/>
    <cellStyle name="Normal 26 4" xfId="1493"/>
    <cellStyle name="Normal 26 4 2" xfId="1494"/>
    <cellStyle name="Normal 26 4 3" xfId="1495"/>
    <cellStyle name="Normal 26 5" xfId="1496"/>
    <cellStyle name="Normal 26 5 2" xfId="1497"/>
    <cellStyle name="Normal 26 5 3" xfId="1498"/>
    <cellStyle name="Normal 26 6" xfId="1499"/>
    <cellStyle name="Normal 26 6 2" xfId="1500"/>
    <cellStyle name="Normal 26 6 3" xfId="1501"/>
    <cellStyle name="Normal 26 7" xfId="1502"/>
    <cellStyle name="Normal 26 7 2" xfId="1503"/>
    <cellStyle name="Normal 26 7 3" xfId="1504"/>
    <cellStyle name="Normal 26 8" xfId="1505"/>
    <cellStyle name="Normal 26 8 2" xfId="1506"/>
    <cellStyle name="Normal 26 8 3" xfId="1507"/>
    <cellStyle name="Normal 26 9" xfId="1508"/>
    <cellStyle name="Normal 26 9 2" xfId="1509"/>
    <cellStyle name="Normal 26 9 3" xfId="1510"/>
    <cellStyle name="Normal 27" xfId="1511"/>
    <cellStyle name="Normal 27 10" xfId="1512"/>
    <cellStyle name="Normal 27 10 2" xfId="1513"/>
    <cellStyle name="Normal 27 10 3" xfId="1514"/>
    <cellStyle name="Normal 27 11" xfId="1515"/>
    <cellStyle name="Normal 27 11 2" xfId="1516"/>
    <cellStyle name="Normal 27 11 3" xfId="1517"/>
    <cellStyle name="Normal 27 12" xfId="1518"/>
    <cellStyle name="Normal 27 12 2" xfId="1519"/>
    <cellStyle name="Normal 27 12 3" xfId="1520"/>
    <cellStyle name="Normal 27 13" xfId="1521"/>
    <cellStyle name="Normal 27 13 2" xfId="1522"/>
    <cellStyle name="Normal 27 13 3" xfId="1523"/>
    <cellStyle name="Normal 27 14" xfId="1524"/>
    <cellStyle name="Normal 27 14 2" xfId="1525"/>
    <cellStyle name="Normal 27 14 3" xfId="1526"/>
    <cellStyle name="Normal 27 15" xfId="1527"/>
    <cellStyle name="Normal 27 15 2" xfId="1528"/>
    <cellStyle name="Normal 27 15 3" xfId="1529"/>
    <cellStyle name="Normal 27 16" xfId="1530"/>
    <cellStyle name="Normal 27 16 2" xfId="1531"/>
    <cellStyle name="Normal 27 16 3" xfId="1532"/>
    <cellStyle name="Normal 27 17" xfId="1533"/>
    <cellStyle name="Normal 27 18" xfId="1534"/>
    <cellStyle name="Normal 27 2" xfId="1535"/>
    <cellStyle name="Normal 27 2 2" xfId="1536"/>
    <cellStyle name="Normal 27 2 3" xfId="1537"/>
    <cellStyle name="Normal 27 3" xfId="1538"/>
    <cellStyle name="Normal 27 3 2" xfId="1539"/>
    <cellStyle name="Normal 27 3 3" xfId="1540"/>
    <cellStyle name="Normal 27 4" xfId="1541"/>
    <cellStyle name="Normal 27 4 2" xfId="1542"/>
    <cellStyle name="Normal 27 4 3" xfId="1543"/>
    <cellStyle name="Normal 27 5" xfId="1544"/>
    <cellStyle name="Normal 27 5 2" xfId="1545"/>
    <cellStyle name="Normal 27 5 3" xfId="1546"/>
    <cellStyle name="Normal 27 6" xfId="1547"/>
    <cellStyle name="Normal 27 6 2" xfId="1548"/>
    <cellStyle name="Normal 27 6 3" xfId="1549"/>
    <cellStyle name="Normal 27 7" xfId="1550"/>
    <cellStyle name="Normal 27 7 2" xfId="1551"/>
    <cellStyle name="Normal 27 7 3" xfId="1552"/>
    <cellStyle name="Normal 27 8" xfId="1553"/>
    <cellStyle name="Normal 27 8 2" xfId="1554"/>
    <cellStyle name="Normal 27 8 3" xfId="1555"/>
    <cellStyle name="Normal 27 9" xfId="1556"/>
    <cellStyle name="Normal 27 9 2" xfId="1557"/>
    <cellStyle name="Normal 27 9 3" xfId="1558"/>
    <cellStyle name="Normal 28 10" xfId="1559"/>
    <cellStyle name="Normal 28 10 2" xfId="1560"/>
    <cellStyle name="Normal 28 10 3" xfId="1561"/>
    <cellStyle name="Normal 28 11" xfId="1562"/>
    <cellStyle name="Normal 28 11 2" xfId="1563"/>
    <cellStyle name="Normal 28 11 3" xfId="1564"/>
    <cellStyle name="Normal 28 12" xfId="1565"/>
    <cellStyle name="Normal 28 12 2" xfId="1566"/>
    <cellStyle name="Normal 28 12 3" xfId="1567"/>
    <cellStyle name="Normal 28 13" xfId="1568"/>
    <cellStyle name="Normal 28 13 2" xfId="1569"/>
    <cellStyle name="Normal 28 13 3" xfId="1570"/>
    <cellStyle name="Normal 28 14" xfId="1571"/>
    <cellStyle name="Normal 28 14 2" xfId="1572"/>
    <cellStyle name="Normal 28 14 3" xfId="1573"/>
    <cellStyle name="Normal 28 15" xfId="1574"/>
    <cellStyle name="Normal 28 15 2" xfId="1575"/>
    <cellStyle name="Normal 28 15 3" xfId="1576"/>
    <cellStyle name="Normal 28 16" xfId="1577"/>
    <cellStyle name="Normal 28 16 2" xfId="1578"/>
    <cellStyle name="Normal 28 16 3" xfId="1579"/>
    <cellStyle name="Normal 28 2" xfId="1580"/>
    <cellStyle name="Normal 28 2 2" xfId="1581"/>
    <cellStyle name="Normal 28 2 3" xfId="1582"/>
    <cellStyle name="Normal 28 3" xfId="1583"/>
    <cellStyle name="Normal 28 3 2" xfId="1584"/>
    <cellStyle name="Normal 28 3 3" xfId="1585"/>
    <cellStyle name="Normal 28 4" xfId="1586"/>
    <cellStyle name="Normal 28 4 2" xfId="1587"/>
    <cellStyle name="Normal 28 4 3" xfId="1588"/>
    <cellStyle name="Normal 28 5" xfId="1589"/>
    <cellStyle name="Normal 28 5 2" xfId="1590"/>
    <cellStyle name="Normal 28 5 3" xfId="1591"/>
    <cellStyle name="Normal 28 6" xfId="1592"/>
    <cellStyle name="Normal 28 6 2" xfId="1593"/>
    <cellStyle name="Normal 28 6 3" xfId="1594"/>
    <cellStyle name="Normal 28 7" xfId="1595"/>
    <cellStyle name="Normal 28 7 2" xfId="1596"/>
    <cellStyle name="Normal 28 7 3" xfId="1597"/>
    <cellStyle name="Normal 28 8" xfId="1598"/>
    <cellStyle name="Normal 28 8 2" xfId="1599"/>
    <cellStyle name="Normal 28 8 3" xfId="1600"/>
    <cellStyle name="Normal 28 9" xfId="1601"/>
    <cellStyle name="Normal 28 9 2" xfId="1602"/>
    <cellStyle name="Normal 28 9 3" xfId="1603"/>
    <cellStyle name="Normal 29" xfId="1604"/>
    <cellStyle name="Normal 29 10" xfId="1605"/>
    <cellStyle name="Normal 29 11" xfId="1606"/>
    <cellStyle name="Normal 29 12" xfId="1607"/>
    <cellStyle name="Normal 29 13" xfId="1608"/>
    <cellStyle name="Normal 29 14" xfId="1609"/>
    <cellStyle name="Normal 29 15" xfId="1610"/>
    <cellStyle name="Normal 29 16" xfId="1611"/>
    <cellStyle name="Normal 29 2" xfId="1612"/>
    <cellStyle name="Normal 29 3" xfId="1613"/>
    <cellStyle name="Normal 29 4" xfId="1614"/>
    <cellStyle name="Normal 29 5" xfId="1615"/>
    <cellStyle name="Normal 29 6" xfId="1616"/>
    <cellStyle name="Normal 29 7" xfId="1617"/>
    <cellStyle name="Normal 29 8" xfId="1618"/>
    <cellStyle name="Normal 29 9" xfId="1619"/>
    <cellStyle name="Normal 3" xfId="17"/>
    <cellStyle name="Normal 3 10" xfId="317"/>
    <cellStyle name="Normal 3 11" xfId="318"/>
    <cellStyle name="Normal 3 12" xfId="319"/>
    <cellStyle name="Normal 3 13" xfId="320"/>
    <cellStyle name="Normal 3 14" xfId="321"/>
    <cellStyle name="Normal 3 15" xfId="322"/>
    <cellStyle name="Normal 3 16" xfId="323"/>
    <cellStyle name="Normal 3 16 2" xfId="324"/>
    <cellStyle name="Normal 3 16 2 2" xfId="325"/>
    <cellStyle name="Normal 3 16 3" xfId="326"/>
    <cellStyle name="Normal 3 16 4" xfId="327"/>
    <cellStyle name="Normal 3 17" xfId="328"/>
    <cellStyle name="Normal 3 18" xfId="329"/>
    <cellStyle name="Normal 3 18 2" xfId="330"/>
    <cellStyle name="Normal 3 19" xfId="331"/>
    <cellStyle name="Normal 3 19 2" xfId="332"/>
    <cellStyle name="Normal 3 2" xfId="18"/>
    <cellStyle name="Normal 3 2 10" xfId="1620"/>
    <cellStyle name="Normal 3 2 11" xfId="1621"/>
    <cellStyle name="Normal 3 2 12" xfId="1622"/>
    <cellStyle name="Normal 3 2 13" xfId="1623"/>
    <cellStyle name="Normal 3 2 14" xfId="1624"/>
    <cellStyle name="Normal 3 2 15" xfId="1625"/>
    <cellStyle name="Normal 3 2 16" xfId="1626"/>
    <cellStyle name="Normal 3 2 17" xfId="1627"/>
    <cellStyle name="Normal 3 2 18" xfId="1628"/>
    <cellStyle name="Normal 3 2 19" xfId="1629"/>
    <cellStyle name="Normal 3 2 2" xfId="333"/>
    <cellStyle name="Normal 3 2 2 2" xfId="2369"/>
    <cellStyle name="Normal 3 2 20" xfId="1630"/>
    <cellStyle name="Normal 3 2 21" xfId="1631"/>
    <cellStyle name="Normal 3 2 22" xfId="1632"/>
    <cellStyle name="Normal 3 2 3" xfId="1633"/>
    <cellStyle name="Normal 3 2 4" xfId="1634"/>
    <cellStyle name="Normal 3 2 5" xfId="1635"/>
    <cellStyle name="Normal 3 2 6" xfId="1636"/>
    <cellStyle name="Normal 3 2 7" xfId="1637"/>
    <cellStyle name="Normal 3 2 8" xfId="1638"/>
    <cellStyle name="Normal 3 2 9" xfId="1639"/>
    <cellStyle name="Normal 3 20" xfId="1640"/>
    <cellStyle name="Normal 3 21" xfId="1641"/>
    <cellStyle name="Normal 3 22" xfId="1642"/>
    <cellStyle name="Normal 3 23" xfId="1643"/>
    <cellStyle name="Normal 3 3" xfId="19"/>
    <cellStyle name="Normal 3 4" xfId="334"/>
    <cellStyle name="Normal 3 5" xfId="335"/>
    <cellStyle name="Normal 3 6" xfId="336"/>
    <cellStyle name="Normal 3 7" xfId="337"/>
    <cellStyle name="Normal 3 8" xfId="338"/>
    <cellStyle name="Normal 3 9" xfId="339"/>
    <cellStyle name="Normal 30 10" xfId="1644"/>
    <cellStyle name="Normal 30 11" xfId="1645"/>
    <cellStyle name="Normal 30 12" xfId="1646"/>
    <cellStyle name="Normal 30 13" xfId="1647"/>
    <cellStyle name="Normal 30 14" xfId="1648"/>
    <cellStyle name="Normal 30 15" xfId="1649"/>
    <cellStyle name="Normal 30 16" xfId="1650"/>
    <cellStyle name="Normal 30 2" xfId="1651"/>
    <cellStyle name="Normal 30 3" xfId="1652"/>
    <cellStyle name="Normal 30 4" xfId="1653"/>
    <cellStyle name="Normal 30 5" xfId="1654"/>
    <cellStyle name="Normal 30 6" xfId="1655"/>
    <cellStyle name="Normal 30 7" xfId="1656"/>
    <cellStyle name="Normal 30 8" xfId="1657"/>
    <cellStyle name="Normal 30 9" xfId="1658"/>
    <cellStyle name="Normal 31 10" xfId="1659"/>
    <cellStyle name="Normal 31 11" xfId="1660"/>
    <cellStyle name="Normal 31 12" xfId="1661"/>
    <cellStyle name="Normal 31 13" xfId="1662"/>
    <cellStyle name="Normal 31 14" xfId="1663"/>
    <cellStyle name="Normal 31 15" xfId="1664"/>
    <cellStyle name="Normal 31 16" xfId="1665"/>
    <cellStyle name="Normal 31 2" xfId="1666"/>
    <cellStyle name="Normal 31 3" xfId="1667"/>
    <cellStyle name="Normal 31 4" xfId="1668"/>
    <cellStyle name="Normal 31 5" xfId="1669"/>
    <cellStyle name="Normal 31 6" xfId="1670"/>
    <cellStyle name="Normal 31 7" xfId="1671"/>
    <cellStyle name="Normal 31 8" xfId="1672"/>
    <cellStyle name="Normal 31 9" xfId="1673"/>
    <cellStyle name="Normal 32 10" xfId="1674"/>
    <cellStyle name="Normal 32 11" xfId="1675"/>
    <cellStyle name="Normal 32 12" xfId="1676"/>
    <cellStyle name="Normal 32 13" xfId="1677"/>
    <cellStyle name="Normal 32 14" xfId="1678"/>
    <cellStyle name="Normal 32 15" xfId="1679"/>
    <cellStyle name="Normal 32 16" xfId="1680"/>
    <cellStyle name="Normal 32 2" xfId="1681"/>
    <cellStyle name="Normal 32 3" xfId="1682"/>
    <cellStyle name="Normal 32 4" xfId="1683"/>
    <cellStyle name="Normal 32 5" xfId="1684"/>
    <cellStyle name="Normal 32 6" xfId="1685"/>
    <cellStyle name="Normal 32 7" xfId="1686"/>
    <cellStyle name="Normal 32 8" xfId="1687"/>
    <cellStyle name="Normal 32 9" xfId="1688"/>
    <cellStyle name="Normal 33 10" xfId="1689"/>
    <cellStyle name="Normal 33 11" xfId="1690"/>
    <cellStyle name="Normal 33 12" xfId="1691"/>
    <cellStyle name="Normal 33 13" xfId="1692"/>
    <cellStyle name="Normal 33 14" xfId="1693"/>
    <cellStyle name="Normal 33 15" xfId="1694"/>
    <cellStyle name="Normal 33 16" xfId="1695"/>
    <cellStyle name="Normal 33 2" xfId="1696"/>
    <cellStyle name="Normal 33 3" xfId="1697"/>
    <cellStyle name="Normal 33 4" xfId="1698"/>
    <cellStyle name="Normal 33 5" xfId="1699"/>
    <cellStyle name="Normal 33 6" xfId="1700"/>
    <cellStyle name="Normal 33 7" xfId="1701"/>
    <cellStyle name="Normal 33 8" xfId="1702"/>
    <cellStyle name="Normal 33 9" xfId="1703"/>
    <cellStyle name="Normal 34 10" xfId="1704"/>
    <cellStyle name="Normal 34 10 2" xfId="1705"/>
    <cellStyle name="Normal 34 10 3" xfId="1706"/>
    <cellStyle name="Normal 34 11" xfId="1707"/>
    <cellStyle name="Normal 34 11 2" xfId="1708"/>
    <cellStyle name="Normal 34 11 3" xfId="1709"/>
    <cellStyle name="Normal 34 12" xfId="1710"/>
    <cellStyle name="Normal 34 12 2" xfId="1711"/>
    <cellStyle name="Normal 34 12 3" xfId="1712"/>
    <cellStyle name="Normal 34 13" xfId="1713"/>
    <cellStyle name="Normal 34 13 2" xfId="1714"/>
    <cellStyle name="Normal 34 13 3" xfId="1715"/>
    <cellStyle name="Normal 34 14" xfId="1716"/>
    <cellStyle name="Normal 34 14 2" xfId="1717"/>
    <cellStyle name="Normal 34 14 3" xfId="1718"/>
    <cellStyle name="Normal 34 15" xfId="1719"/>
    <cellStyle name="Normal 34 15 2" xfId="1720"/>
    <cellStyle name="Normal 34 15 3" xfId="1721"/>
    <cellStyle name="Normal 34 16" xfId="1722"/>
    <cellStyle name="Normal 34 16 2" xfId="1723"/>
    <cellStyle name="Normal 34 16 3" xfId="1724"/>
    <cellStyle name="Normal 34 2" xfId="1725"/>
    <cellStyle name="Normal 34 2 2" xfId="1726"/>
    <cellStyle name="Normal 34 2 3" xfId="1727"/>
    <cellStyle name="Normal 34 3" xfId="1728"/>
    <cellStyle name="Normal 34 3 2" xfId="1729"/>
    <cellStyle name="Normal 34 3 3" xfId="1730"/>
    <cellStyle name="Normal 34 4" xfId="1731"/>
    <cellStyle name="Normal 34 4 2" xfId="1732"/>
    <cellStyle name="Normal 34 4 3" xfId="1733"/>
    <cellStyle name="Normal 34 5" xfId="1734"/>
    <cellStyle name="Normal 34 5 2" xfId="1735"/>
    <cellStyle name="Normal 34 5 3" xfId="1736"/>
    <cellStyle name="Normal 34 6" xfId="1737"/>
    <cellStyle name="Normal 34 6 2" xfId="1738"/>
    <cellStyle name="Normal 34 6 3" xfId="1739"/>
    <cellStyle name="Normal 34 7" xfId="1740"/>
    <cellStyle name="Normal 34 7 2" xfId="1741"/>
    <cellStyle name="Normal 34 7 3" xfId="1742"/>
    <cellStyle name="Normal 34 8" xfId="1743"/>
    <cellStyle name="Normal 34 8 2" xfId="1744"/>
    <cellStyle name="Normal 34 8 3" xfId="1745"/>
    <cellStyle name="Normal 34 9" xfId="1746"/>
    <cellStyle name="Normal 34 9 2" xfId="1747"/>
    <cellStyle name="Normal 34 9 3" xfId="1748"/>
    <cellStyle name="Normal 35" xfId="1749"/>
    <cellStyle name="Normal 35 10" xfId="1750"/>
    <cellStyle name="Normal 35 10 2" xfId="1751"/>
    <cellStyle name="Normal 35 10 3" xfId="1752"/>
    <cellStyle name="Normal 35 11" xfId="1753"/>
    <cellStyle name="Normal 35 11 2" xfId="1754"/>
    <cellStyle name="Normal 35 11 3" xfId="1755"/>
    <cellStyle name="Normal 35 12" xfId="1756"/>
    <cellStyle name="Normal 35 12 2" xfId="1757"/>
    <cellStyle name="Normal 35 12 3" xfId="1758"/>
    <cellStyle name="Normal 35 13" xfId="1759"/>
    <cellStyle name="Normal 35 13 2" xfId="1760"/>
    <cellStyle name="Normal 35 13 3" xfId="1761"/>
    <cellStyle name="Normal 35 14" xfId="1762"/>
    <cellStyle name="Normal 35 14 2" xfId="1763"/>
    <cellStyle name="Normal 35 14 3" xfId="1764"/>
    <cellStyle name="Normal 35 15" xfId="1765"/>
    <cellStyle name="Normal 35 15 2" xfId="1766"/>
    <cellStyle name="Normal 35 15 3" xfId="1767"/>
    <cellStyle name="Normal 35 16" xfId="1768"/>
    <cellStyle name="Normal 35 16 2" xfId="1769"/>
    <cellStyle name="Normal 35 16 3" xfId="1770"/>
    <cellStyle name="Normal 35 17" xfId="1771"/>
    <cellStyle name="Normal 35 18" xfId="1772"/>
    <cellStyle name="Normal 35 19" xfId="1773"/>
    <cellStyle name="Normal 35 2" xfId="1774"/>
    <cellStyle name="Normal 35 2 2" xfId="1775"/>
    <cellStyle name="Normal 35 2 3" xfId="1776"/>
    <cellStyle name="Normal 35 20" xfId="1777"/>
    <cellStyle name="Normal 35 21" xfId="1778"/>
    <cellStyle name="Normal 35 22" xfId="1779"/>
    <cellStyle name="Normal 35 23" xfId="1780"/>
    <cellStyle name="Normal 35 24" xfId="1781"/>
    <cellStyle name="Normal 35 3" xfId="1782"/>
    <cellStyle name="Normal 35 3 2" xfId="1783"/>
    <cellStyle name="Normal 35 3 3" xfId="1784"/>
    <cellStyle name="Normal 35 4" xfId="1785"/>
    <cellStyle name="Normal 35 4 2" xfId="1786"/>
    <cellStyle name="Normal 35 4 3" xfId="1787"/>
    <cellStyle name="Normal 35 5" xfId="1788"/>
    <cellStyle name="Normal 35 5 2" xfId="1789"/>
    <cellStyle name="Normal 35 5 3" xfId="1790"/>
    <cellStyle name="Normal 35 6" xfId="1791"/>
    <cellStyle name="Normal 35 6 2" xfId="1792"/>
    <cellStyle name="Normal 35 6 3" xfId="1793"/>
    <cellStyle name="Normal 35 7" xfId="1794"/>
    <cellStyle name="Normal 35 7 2" xfId="1795"/>
    <cellStyle name="Normal 35 7 3" xfId="1796"/>
    <cellStyle name="Normal 35 8" xfId="1797"/>
    <cellStyle name="Normal 35 8 2" xfId="1798"/>
    <cellStyle name="Normal 35 8 3" xfId="1799"/>
    <cellStyle name="Normal 35 9" xfId="1800"/>
    <cellStyle name="Normal 35 9 2" xfId="1801"/>
    <cellStyle name="Normal 35 9 3" xfId="1802"/>
    <cellStyle name="Normal 36 10" xfId="1803"/>
    <cellStyle name="Normal 36 11" xfId="1804"/>
    <cellStyle name="Normal 36 12" xfId="1805"/>
    <cellStyle name="Normal 36 13" xfId="1806"/>
    <cellStyle name="Normal 36 14" xfId="1807"/>
    <cellStyle name="Normal 36 15" xfId="1808"/>
    <cellStyle name="Normal 36 16" xfId="1809"/>
    <cellStyle name="Normal 36 2" xfId="1810"/>
    <cellStyle name="Normal 36 3" xfId="1811"/>
    <cellStyle name="Normal 36 4" xfId="1812"/>
    <cellStyle name="Normal 36 5" xfId="1813"/>
    <cellStyle name="Normal 36 6" xfId="1814"/>
    <cellStyle name="Normal 36 7" xfId="1815"/>
    <cellStyle name="Normal 36 8" xfId="1816"/>
    <cellStyle name="Normal 36 9" xfId="1817"/>
    <cellStyle name="Normal 37" xfId="1818"/>
    <cellStyle name="Normal 37 2" xfId="1819"/>
    <cellStyle name="Normal 38" xfId="1820"/>
    <cellStyle name="Normal 38 2" xfId="1821"/>
    <cellStyle name="Normal 39" xfId="1822"/>
    <cellStyle name="Normal 39 2" xfId="1823"/>
    <cellStyle name="Normal 39 3" xfId="1824"/>
    <cellStyle name="Normal 4" xfId="20"/>
    <cellStyle name="Normal 4 10" xfId="1825"/>
    <cellStyle name="Normal 4 10 2" xfId="1826"/>
    <cellStyle name="Normal 4 10 3" xfId="1827"/>
    <cellStyle name="Normal 4 11" xfId="1828"/>
    <cellStyle name="Normal 4 11 2" xfId="1829"/>
    <cellStyle name="Normal 4 11 3" xfId="1830"/>
    <cellStyle name="Normal 4 12" xfId="1831"/>
    <cellStyle name="Normal 4 12 2" xfId="1832"/>
    <cellStyle name="Normal 4 12 3" xfId="1833"/>
    <cellStyle name="Normal 4 13" xfId="1834"/>
    <cellStyle name="Normal 4 13 2" xfId="1835"/>
    <cellStyle name="Normal 4 13 3" xfId="1836"/>
    <cellStyle name="Normal 4 14" xfId="1837"/>
    <cellStyle name="Normal 4 14 2" xfId="1838"/>
    <cellStyle name="Normal 4 14 3" xfId="1839"/>
    <cellStyle name="Normal 4 15" xfId="1840"/>
    <cellStyle name="Normal 4 15 2" xfId="1841"/>
    <cellStyle name="Normal 4 15 3" xfId="1842"/>
    <cellStyle name="Normal 4 16" xfId="1843"/>
    <cellStyle name="Normal 4 16 2" xfId="1844"/>
    <cellStyle name="Normal 4 16 3" xfId="1845"/>
    <cellStyle name="Normal 4 17" xfId="1846"/>
    <cellStyle name="Normal 4 17 2" xfId="1847"/>
    <cellStyle name="Normal 4 17 3" xfId="1848"/>
    <cellStyle name="Normal 4 18" xfId="1849"/>
    <cellStyle name="Normal 4 18 2" xfId="1850"/>
    <cellStyle name="Normal 4 18 3" xfId="1851"/>
    <cellStyle name="Normal 4 19" xfId="1852"/>
    <cellStyle name="Normal 4 19 2" xfId="1853"/>
    <cellStyle name="Normal 4 19 3" xfId="1854"/>
    <cellStyle name="Normal 4 2" xfId="21"/>
    <cellStyle name="Normal 4 2 2" xfId="340"/>
    <cellStyle name="Normal 4 2 2 2" xfId="341"/>
    <cellStyle name="Normal 4 2 2 3" xfId="1855"/>
    <cellStyle name="Normal 4 2 3" xfId="342"/>
    <cellStyle name="Normal 4 2 3 2" xfId="1856"/>
    <cellStyle name="Normal 4 2 4" xfId="343"/>
    <cellStyle name="Normal 4 2 4 2" xfId="344"/>
    <cellStyle name="Normal 4 2 5" xfId="345"/>
    <cellStyle name="Normal 4 2 5 2" xfId="346"/>
    <cellStyle name="Normal 4 2 6" xfId="347"/>
    <cellStyle name="Normal 4 2 7" xfId="348"/>
    <cellStyle name="Normal 4 2 8" xfId="1857"/>
    <cellStyle name="Normal 4 2 9" xfId="1858"/>
    <cellStyle name="Normal 4 20" xfId="1859"/>
    <cellStyle name="Normal 4 20 2" xfId="1860"/>
    <cellStyle name="Normal 4 20 3" xfId="1861"/>
    <cellStyle name="Normal 4 21" xfId="1862"/>
    <cellStyle name="Normal 4 21 2" xfId="1863"/>
    <cellStyle name="Normal 4 21 3" xfId="1864"/>
    <cellStyle name="Normal 4 22" xfId="1865"/>
    <cellStyle name="Normal 4 22 2" xfId="1866"/>
    <cellStyle name="Normal 4 22 3" xfId="1867"/>
    <cellStyle name="Normal 4 23" xfId="1868"/>
    <cellStyle name="Normal 4 23 2" xfId="1869"/>
    <cellStyle name="Normal 4 23 3" xfId="1870"/>
    <cellStyle name="Normal 4 24" xfId="1871"/>
    <cellStyle name="Normal 4 24 2" xfId="1872"/>
    <cellStyle name="Normal 4 24 3" xfId="1873"/>
    <cellStyle name="Normal 4 25" xfId="1874"/>
    <cellStyle name="Normal 4 25 2" xfId="1875"/>
    <cellStyle name="Normal 4 25 3" xfId="1876"/>
    <cellStyle name="Normal 4 26" xfId="1877"/>
    <cellStyle name="Normal 4 27" xfId="1878"/>
    <cellStyle name="Normal 4 28" xfId="1879"/>
    <cellStyle name="Normal 4 29" xfId="1880"/>
    <cellStyle name="Normal 4 3" xfId="22"/>
    <cellStyle name="Normal 4 3 2" xfId="349"/>
    <cellStyle name="Normal 4 3 2 2" xfId="350"/>
    <cellStyle name="Normal 4 3 3" xfId="351"/>
    <cellStyle name="Normal 4 3 3 2" xfId="352"/>
    <cellStyle name="Normal 4 3 4" xfId="353"/>
    <cellStyle name="Normal 4 3 5" xfId="354"/>
    <cellStyle name="Normal 4 3 6" xfId="355"/>
    <cellStyle name="Normal 4 30" xfId="1881"/>
    <cellStyle name="Normal 4 31" xfId="1882"/>
    <cellStyle name="Normal 4 32" xfId="1883"/>
    <cellStyle name="Normal 4 33" xfId="1884"/>
    <cellStyle name="Normal 4 34" xfId="1885"/>
    <cellStyle name="Normal 4 35" xfId="1886"/>
    <cellStyle name="Normal 4 36" xfId="1887"/>
    <cellStyle name="Normal 4 37" xfId="1888"/>
    <cellStyle name="Normal 4 38" xfId="1889"/>
    <cellStyle name="Normal 4 39" xfId="1890"/>
    <cellStyle name="Normal 4 4" xfId="356"/>
    <cellStyle name="Normal 4 4 2" xfId="357"/>
    <cellStyle name="Normal 4 4 3" xfId="1891"/>
    <cellStyle name="Normal 4 40" xfId="1892"/>
    <cellStyle name="Normal 4 41" xfId="1893"/>
    <cellStyle name="Normal 4 41 2" xfId="1894"/>
    <cellStyle name="Normal 4 41 3" xfId="1895"/>
    <cellStyle name="Normal 4 42" xfId="1896"/>
    <cellStyle name="Normal 4 42 2" xfId="1897"/>
    <cellStyle name="Normal 4 42 3" xfId="1898"/>
    <cellStyle name="Normal 4 43" xfId="1899"/>
    <cellStyle name="Normal 4 44" xfId="1900"/>
    <cellStyle name="Normal 4 45" xfId="1901"/>
    <cellStyle name="Normal 4 46" xfId="1902"/>
    <cellStyle name="Normal 4 5" xfId="358"/>
    <cellStyle name="Normal 4 5 2" xfId="1903"/>
    <cellStyle name="Normal 4 5 3" xfId="1904"/>
    <cellStyle name="Normal 4 6" xfId="1905"/>
    <cellStyle name="Normal 4 6 2" xfId="1906"/>
    <cellStyle name="Normal 4 6 3" xfId="1907"/>
    <cellStyle name="Normal 4 7" xfId="1908"/>
    <cellStyle name="Normal 4 7 2" xfId="1909"/>
    <cellStyle name="Normal 4 7 3" xfId="1910"/>
    <cellStyle name="Normal 4 8" xfId="1911"/>
    <cellStyle name="Normal 4 8 2" xfId="1912"/>
    <cellStyle name="Normal 4 8 3" xfId="1913"/>
    <cellStyle name="Normal 4 9" xfId="1914"/>
    <cellStyle name="Normal 4 9 2" xfId="1915"/>
    <cellStyle name="Normal 4 9 3" xfId="1916"/>
    <cellStyle name="Normal 40" xfId="1917"/>
    <cellStyle name="Normal 40 2" xfId="1918"/>
    <cellStyle name="Normal 40 3" xfId="1919"/>
    <cellStyle name="Normal 41" xfId="1920"/>
    <cellStyle name="Normal 41 2" xfId="1921"/>
    <cellStyle name="Normal 41 3" xfId="1922"/>
    <cellStyle name="Normal 42" xfId="1923"/>
    <cellStyle name="Normal 42 2" xfId="1924"/>
    <cellStyle name="Normal 42 3" xfId="1925"/>
    <cellStyle name="Normal 5" xfId="23"/>
    <cellStyle name="Normal 5 10" xfId="1926"/>
    <cellStyle name="Normal 5 10 2" xfId="1927"/>
    <cellStyle name="Normal 5 10 3" xfId="1928"/>
    <cellStyle name="Normal 5 10 4" xfId="1929"/>
    <cellStyle name="Normal 5 11" xfId="1930"/>
    <cellStyle name="Normal 5 11 2" xfId="1931"/>
    <cellStyle name="Normal 5 11 3" xfId="1932"/>
    <cellStyle name="Normal 5 12" xfId="1933"/>
    <cellStyle name="Normal 5 12 2" xfId="1934"/>
    <cellStyle name="Normal 5 12 3" xfId="1935"/>
    <cellStyle name="Normal 5 13" xfId="1936"/>
    <cellStyle name="Normal 5 13 2" xfId="1937"/>
    <cellStyle name="Normal 5 13 3" xfId="1938"/>
    <cellStyle name="Normal 5 14" xfId="1939"/>
    <cellStyle name="Normal 5 14 2" xfId="1940"/>
    <cellStyle name="Normal 5 14 3" xfId="1941"/>
    <cellStyle name="Normal 5 15" xfId="1942"/>
    <cellStyle name="Normal 5 15 2" xfId="1943"/>
    <cellStyle name="Normal 5 15 3" xfId="1944"/>
    <cellStyle name="Normal 5 16" xfId="1945"/>
    <cellStyle name="Normal 5 16 2" xfId="1946"/>
    <cellStyle name="Normal 5 16 3" xfId="1947"/>
    <cellStyle name="Normal 5 17" xfId="1948"/>
    <cellStyle name="Normal 5 17 2" xfId="1949"/>
    <cellStyle name="Normal 5 17 3" xfId="1950"/>
    <cellStyle name="Normal 5 18" xfId="1951"/>
    <cellStyle name="Normal 5 18 2" xfId="1952"/>
    <cellStyle name="Normal 5 18 3" xfId="1953"/>
    <cellStyle name="Normal 5 19" xfId="1954"/>
    <cellStyle name="Normal 5 19 2" xfId="1955"/>
    <cellStyle name="Normal 5 19 3" xfId="1956"/>
    <cellStyle name="Normal 5 2" xfId="359"/>
    <cellStyle name="Normal 5 2 2" xfId="360"/>
    <cellStyle name="Normal 5 2 2 2" xfId="1957"/>
    <cellStyle name="Normal 5 2 2 3" xfId="1958"/>
    <cellStyle name="Normal 5 2 3" xfId="361"/>
    <cellStyle name="Normal 5 2 4" xfId="1959"/>
    <cellStyle name="Normal 5 20" xfId="1960"/>
    <cellStyle name="Normal 5 20 2" xfId="1961"/>
    <cellStyle name="Normal 5 20 3" xfId="1962"/>
    <cellStyle name="Normal 5 21" xfId="1963"/>
    <cellStyle name="Normal 5 21 2" xfId="1964"/>
    <cellStyle name="Normal 5 21 3" xfId="1965"/>
    <cellStyle name="Normal 5 22" xfId="1966"/>
    <cellStyle name="Normal 5 23" xfId="1967"/>
    <cellStyle name="Normal 5 24" xfId="1968"/>
    <cellStyle name="Normal 5 25" xfId="1969"/>
    <cellStyle name="Normal 5 25 2" xfId="1970"/>
    <cellStyle name="Normal 5 25 3" xfId="1971"/>
    <cellStyle name="Normal 5 26" xfId="1972"/>
    <cellStyle name="Normal 5 26 2" xfId="1973"/>
    <cellStyle name="Normal 5 26 3" xfId="1974"/>
    <cellStyle name="Normal 5 27" xfId="1975"/>
    <cellStyle name="Normal 5 27 2" xfId="1976"/>
    <cellStyle name="Normal 5 27 3" xfId="1977"/>
    <cellStyle name="Normal 5 28" xfId="1978"/>
    <cellStyle name="Normal 5 28 2" xfId="1979"/>
    <cellStyle name="Normal 5 28 3" xfId="1980"/>
    <cellStyle name="Normal 5 29" xfId="1981"/>
    <cellStyle name="Normal 5 29 2" xfId="1982"/>
    <cellStyle name="Normal 5 29 3" xfId="1983"/>
    <cellStyle name="Normal 5 3" xfId="362"/>
    <cellStyle name="Normal 5 3 2" xfId="363"/>
    <cellStyle name="Normal 5 3 3" xfId="1984"/>
    <cellStyle name="Normal 5 30" xfId="1985"/>
    <cellStyle name="Normal 5 30 2" xfId="1986"/>
    <cellStyle name="Normal 5 30 3" xfId="1987"/>
    <cellStyle name="Normal 5 31" xfId="1988"/>
    <cellStyle name="Normal 5 31 2" xfId="1989"/>
    <cellStyle name="Normal 5 31 3" xfId="1990"/>
    <cellStyle name="Normal 5 32" xfId="1991"/>
    <cellStyle name="Normal 5 32 2" xfId="1992"/>
    <cellStyle name="Normal 5 32 3" xfId="1993"/>
    <cellStyle name="Normal 5 33" xfId="1994"/>
    <cellStyle name="Normal 5 34" xfId="1995"/>
    <cellStyle name="Normal 5 35" xfId="1996"/>
    <cellStyle name="Normal 5 36" xfId="1997"/>
    <cellStyle name="Normal 5 37" xfId="1998"/>
    <cellStyle name="Normal 5 38" xfId="1999"/>
    <cellStyle name="Normal 5 39" xfId="2000"/>
    <cellStyle name="Normal 5 39 2" xfId="2001"/>
    <cellStyle name="Normal 5 39 3" xfId="2002"/>
    <cellStyle name="Normal 5 4" xfId="364"/>
    <cellStyle name="Normal 5 4 2" xfId="365"/>
    <cellStyle name="Normal 5 4 3" xfId="2003"/>
    <cellStyle name="Normal 5 4 4" xfId="2004"/>
    <cellStyle name="Normal 5 4 5" xfId="2005"/>
    <cellStyle name="Normal 5 40" xfId="2006"/>
    <cellStyle name="Normal 5 40 2" xfId="2007"/>
    <cellStyle name="Normal 5 40 3" xfId="2008"/>
    <cellStyle name="Normal 5 41" xfId="2009"/>
    <cellStyle name="Normal 5 41 2" xfId="2010"/>
    <cellStyle name="Normal 5 41 3" xfId="2011"/>
    <cellStyle name="Normal 5 42" xfId="2012"/>
    <cellStyle name="Normal 5 42 2" xfId="2013"/>
    <cellStyle name="Normal 5 42 3" xfId="2014"/>
    <cellStyle name="Normal 5 43" xfId="2015"/>
    <cellStyle name="Normal 5 43 2" xfId="2016"/>
    <cellStyle name="Normal 5 43 3" xfId="2017"/>
    <cellStyle name="Normal 5 44" xfId="2018"/>
    <cellStyle name="Normal 5 44 2" xfId="2019"/>
    <cellStyle name="Normal 5 44 3" xfId="2020"/>
    <cellStyle name="Normal 5 45" xfId="2021"/>
    <cellStyle name="Normal 5 45 2" xfId="2022"/>
    <cellStyle name="Normal 5 45 3" xfId="2023"/>
    <cellStyle name="Normal 5 46" xfId="2024"/>
    <cellStyle name="Normal 5 46 2" xfId="2025"/>
    <cellStyle name="Normal 5 46 3" xfId="2026"/>
    <cellStyle name="Normal 5 47" xfId="2027"/>
    <cellStyle name="Normal 5 47 2" xfId="2028"/>
    <cellStyle name="Normal 5 47 3" xfId="2029"/>
    <cellStyle name="Normal 5 48" xfId="2030"/>
    <cellStyle name="Normal 5 48 2" xfId="2031"/>
    <cellStyle name="Normal 5 48 3" xfId="2032"/>
    <cellStyle name="Normal 5 49" xfId="2033"/>
    <cellStyle name="Normal 5 49 2" xfId="2034"/>
    <cellStyle name="Normal 5 49 3" xfId="2035"/>
    <cellStyle name="Normal 5 5" xfId="366"/>
    <cellStyle name="Normal 5 5 2" xfId="2036"/>
    <cellStyle name="Normal 5 5 3" xfId="2037"/>
    <cellStyle name="Normal 5 5 4" xfId="2038"/>
    <cellStyle name="Normal 5 5 5" xfId="2039"/>
    <cellStyle name="Normal 5 50" xfId="2040"/>
    <cellStyle name="Normal 5 50 2" xfId="2041"/>
    <cellStyle name="Normal 5 50 3" xfId="2042"/>
    <cellStyle name="Normal 5 51" xfId="2043"/>
    <cellStyle name="Normal 5 52" xfId="2044"/>
    <cellStyle name="Normal 5 53" xfId="2045"/>
    <cellStyle name="Normal 5 54" xfId="2046"/>
    <cellStyle name="Normal 5 55" xfId="2047"/>
    <cellStyle name="Normal 5 6" xfId="2048"/>
    <cellStyle name="Normal 5 6 2" xfId="2049"/>
    <cellStyle name="Normal 5 6 3" xfId="2050"/>
    <cellStyle name="Normal 5 6 4" xfId="2051"/>
    <cellStyle name="Normal 5 7" xfId="2052"/>
    <cellStyle name="Normal 5 7 2" xfId="2053"/>
    <cellStyle name="Normal 5 7 3" xfId="2054"/>
    <cellStyle name="Normal 5 7 4" xfId="2055"/>
    <cellStyle name="Normal 5 8" xfId="2056"/>
    <cellStyle name="Normal 5 8 2" xfId="2057"/>
    <cellStyle name="Normal 5 8 3" xfId="2058"/>
    <cellStyle name="Normal 5 8 4" xfId="2059"/>
    <cellStyle name="Normal 5 9" xfId="2060"/>
    <cellStyle name="Normal 5 9 2" xfId="2061"/>
    <cellStyle name="Normal 5 9 3" xfId="2062"/>
    <cellStyle name="Normal 5 9 4" xfId="2063"/>
    <cellStyle name="Normal 6" xfId="24"/>
    <cellStyle name="Normal 6 10" xfId="2064"/>
    <cellStyle name="Normal 6 10 2" xfId="2065"/>
    <cellStyle name="Normal 6 10 3" xfId="2066"/>
    <cellStyle name="Normal 6 10 4" xfId="2067"/>
    <cellStyle name="Normal 6 11" xfId="2068"/>
    <cellStyle name="Normal 6 11 2" xfId="2069"/>
    <cellStyle name="Normal 6 11 3" xfId="2070"/>
    <cellStyle name="Normal 6 11 4" xfId="2071"/>
    <cellStyle name="Normal 6 12" xfId="2072"/>
    <cellStyle name="Normal 6 12 2" xfId="2073"/>
    <cellStyle name="Normal 6 12 3" xfId="2074"/>
    <cellStyle name="Normal 6 13" xfId="2075"/>
    <cellStyle name="Normal 6 13 2" xfId="2076"/>
    <cellStyle name="Normal 6 13 3" xfId="2077"/>
    <cellStyle name="Normal 6 14" xfId="2078"/>
    <cellStyle name="Normal 6 14 2" xfId="2079"/>
    <cellStyle name="Normal 6 14 3" xfId="2080"/>
    <cellStyle name="Normal 6 15" xfId="2081"/>
    <cellStyle name="Normal 6 15 2" xfId="2082"/>
    <cellStyle name="Normal 6 15 3" xfId="2083"/>
    <cellStyle name="Normal 6 16" xfId="2084"/>
    <cellStyle name="Normal 6 16 2" xfId="2085"/>
    <cellStyle name="Normal 6 16 3" xfId="2086"/>
    <cellStyle name="Normal 6 17" xfId="2087"/>
    <cellStyle name="Normal 6 17 2" xfId="2088"/>
    <cellStyle name="Normal 6 17 3" xfId="2089"/>
    <cellStyle name="Normal 6 18" xfId="2090"/>
    <cellStyle name="Normal 6 18 2" xfId="2091"/>
    <cellStyle name="Normal 6 18 3" xfId="2092"/>
    <cellStyle name="Normal 6 19" xfId="2093"/>
    <cellStyle name="Normal 6 19 2" xfId="2094"/>
    <cellStyle name="Normal 6 19 3" xfId="2095"/>
    <cellStyle name="Normal 6 2" xfId="367"/>
    <cellStyle name="Normal 6 2 10" xfId="2096"/>
    <cellStyle name="Normal 6 2 11" xfId="2097"/>
    <cellStyle name="Normal 6 2 12" xfId="2098"/>
    <cellStyle name="Normal 6 2 13" xfId="2099"/>
    <cellStyle name="Normal 6 2 14" xfId="2100"/>
    <cellStyle name="Normal 6 2 15" xfId="2101"/>
    <cellStyle name="Normal 6 2 16" xfId="2102"/>
    <cellStyle name="Normal 6 2 17" xfId="2103"/>
    <cellStyle name="Normal 6 2 2" xfId="368"/>
    <cellStyle name="Normal 6 2 3" xfId="369"/>
    <cellStyle name="Normal 6 2 4" xfId="2104"/>
    <cellStyle name="Normal 6 2 5" xfId="2105"/>
    <cellStyle name="Normal 6 2 6" xfId="2106"/>
    <cellStyle name="Normal 6 2 7" xfId="2107"/>
    <cellStyle name="Normal 6 2 8" xfId="2108"/>
    <cellStyle name="Normal 6 2 9" xfId="2109"/>
    <cellStyle name="Normal 6 20" xfId="2110"/>
    <cellStyle name="Normal 6 20 2" xfId="2111"/>
    <cellStyle name="Normal 6 20 3" xfId="2112"/>
    <cellStyle name="Normal 6 21" xfId="2113"/>
    <cellStyle name="Normal 6 21 2" xfId="2114"/>
    <cellStyle name="Normal 6 21 3" xfId="2115"/>
    <cellStyle name="Normal 6 22" xfId="2116"/>
    <cellStyle name="Normal 6 22 2" xfId="2117"/>
    <cellStyle name="Normal 6 22 3" xfId="2118"/>
    <cellStyle name="Normal 6 23" xfId="2119"/>
    <cellStyle name="Normal 6 24" xfId="2120"/>
    <cellStyle name="Normal 6 25" xfId="2121"/>
    <cellStyle name="Normal 6 26" xfId="2122"/>
    <cellStyle name="Normal 6 27" xfId="2123"/>
    <cellStyle name="Normal 6 28" xfId="2124"/>
    <cellStyle name="Normal 6 29" xfId="2125"/>
    <cellStyle name="Normal 6 3" xfId="370"/>
    <cellStyle name="Normal 6 3 10" xfId="2126"/>
    <cellStyle name="Normal 6 3 11" xfId="2127"/>
    <cellStyle name="Normal 6 3 12" xfId="2128"/>
    <cellStyle name="Normal 6 3 13" xfId="2129"/>
    <cellStyle name="Normal 6 3 14" xfId="2130"/>
    <cellStyle name="Normal 6 3 15" xfId="2131"/>
    <cellStyle name="Normal 6 3 16" xfId="2132"/>
    <cellStyle name="Normal 6 3 17" xfId="2133"/>
    <cellStyle name="Normal 6 3 2" xfId="371"/>
    <cellStyle name="Normal 6 3 3" xfId="2134"/>
    <cellStyle name="Normal 6 3 4" xfId="2135"/>
    <cellStyle name="Normal 6 3 5" xfId="2136"/>
    <cellStyle name="Normal 6 3 6" xfId="2137"/>
    <cellStyle name="Normal 6 3 7" xfId="2138"/>
    <cellStyle name="Normal 6 3 8" xfId="2139"/>
    <cellStyle name="Normal 6 3 9" xfId="2140"/>
    <cellStyle name="Normal 6 30" xfId="2141"/>
    <cellStyle name="Normal 6 31" xfId="2370"/>
    <cellStyle name="Normal 6 4" xfId="372"/>
    <cellStyle name="Normal 6 4 10" xfId="2142"/>
    <cellStyle name="Normal 6 4 11" xfId="2143"/>
    <cellStyle name="Normal 6 4 12" xfId="2144"/>
    <cellStyle name="Normal 6 4 13" xfId="2145"/>
    <cellStyle name="Normal 6 4 14" xfId="2146"/>
    <cellStyle name="Normal 6 4 15" xfId="2147"/>
    <cellStyle name="Normal 6 4 16" xfId="2148"/>
    <cellStyle name="Normal 6 4 17" xfId="2149"/>
    <cellStyle name="Normal 6 4 2" xfId="373"/>
    <cellStyle name="Normal 6 4 3" xfId="2150"/>
    <cellStyle name="Normal 6 4 4" xfId="2151"/>
    <cellStyle name="Normal 6 4 5" xfId="2152"/>
    <cellStyle name="Normal 6 4 6" xfId="2153"/>
    <cellStyle name="Normal 6 4 7" xfId="2154"/>
    <cellStyle name="Normal 6 4 8" xfId="2155"/>
    <cellStyle name="Normal 6 4 9" xfId="2156"/>
    <cellStyle name="Normal 6 5" xfId="374"/>
    <cellStyle name="Normal 6 5 10" xfId="2157"/>
    <cellStyle name="Normal 6 5 11" xfId="2158"/>
    <cellStyle name="Normal 6 5 12" xfId="2159"/>
    <cellStyle name="Normal 6 5 13" xfId="2160"/>
    <cellStyle name="Normal 6 5 14" xfId="2161"/>
    <cellStyle name="Normal 6 5 15" xfId="2162"/>
    <cellStyle name="Normal 6 5 16" xfId="2163"/>
    <cellStyle name="Normal 6 5 17" xfId="2164"/>
    <cellStyle name="Normal 6 5 2" xfId="375"/>
    <cellStyle name="Normal 6 5 3" xfId="2165"/>
    <cellStyle name="Normal 6 5 4" xfId="2166"/>
    <cellStyle name="Normal 6 5 5" xfId="2167"/>
    <cellStyle name="Normal 6 5 6" xfId="2168"/>
    <cellStyle name="Normal 6 5 7" xfId="2169"/>
    <cellStyle name="Normal 6 5 8" xfId="2170"/>
    <cellStyle name="Normal 6 5 9" xfId="2171"/>
    <cellStyle name="Normal 6 6" xfId="376"/>
    <cellStyle name="Normal 6 6 10" xfId="2172"/>
    <cellStyle name="Normal 6 6 11" xfId="2173"/>
    <cellStyle name="Normal 6 6 12" xfId="2174"/>
    <cellStyle name="Normal 6 6 13" xfId="2175"/>
    <cellStyle name="Normal 6 6 14" xfId="2176"/>
    <cellStyle name="Normal 6 6 15" xfId="2177"/>
    <cellStyle name="Normal 6 6 16" xfId="2178"/>
    <cellStyle name="Normal 6 6 17" xfId="2179"/>
    <cellStyle name="Normal 6 6 2" xfId="377"/>
    <cellStyle name="Normal 6 6 3" xfId="2180"/>
    <cellStyle name="Normal 6 6 4" xfId="2181"/>
    <cellStyle name="Normal 6 6 5" xfId="2182"/>
    <cellStyle name="Normal 6 6 6" xfId="2183"/>
    <cellStyle name="Normal 6 6 7" xfId="2184"/>
    <cellStyle name="Normal 6 6 8" xfId="2185"/>
    <cellStyle name="Normal 6 6 9" xfId="2186"/>
    <cellStyle name="Normal 6 7" xfId="378"/>
    <cellStyle name="Normal 6 7 10" xfId="2187"/>
    <cellStyle name="Normal 6 7 11" xfId="2188"/>
    <cellStyle name="Normal 6 7 12" xfId="2189"/>
    <cellStyle name="Normal 6 7 13" xfId="2190"/>
    <cellStyle name="Normal 6 7 14" xfId="2191"/>
    <cellStyle name="Normal 6 7 15" xfId="2192"/>
    <cellStyle name="Normal 6 7 16" xfId="2193"/>
    <cellStyle name="Normal 6 7 17" xfId="2194"/>
    <cellStyle name="Normal 6 7 2" xfId="2195"/>
    <cellStyle name="Normal 6 7 3" xfId="2196"/>
    <cellStyle name="Normal 6 7 4" xfId="2197"/>
    <cellStyle name="Normal 6 7 5" xfId="2198"/>
    <cellStyle name="Normal 6 7 6" xfId="2199"/>
    <cellStyle name="Normal 6 7 7" xfId="2200"/>
    <cellStyle name="Normal 6 7 8" xfId="2201"/>
    <cellStyle name="Normal 6 7 9" xfId="2202"/>
    <cellStyle name="Normal 6 8" xfId="379"/>
    <cellStyle name="Normal 6 8 2" xfId="2203"/>
    <cellStyle name="Normal 6 8 3" xfId="2204"/>
    <cellStyle name="Normal 6 8 4" xfId="2205"/>
    <cellStyle name="Normal 6 9" xfId="2206"/>
    <cellStyle name="Normal 6 9 2" xfId="2207"/>
    <cellStyle name="Normal 6 9 3" xfId="2208"/>
    <cellStyle name="Normal 6 9 4" xfId="2209"/>
    <cellStyle name="Normal 7" xfId="25"/>
    <cellStyle name="Normal 7 10" xfId="2210"/>
    <cellStyle name="Normal 7 10 2" xfId="2211"/>
    <cellStyle name="Normal 7 10 3" xfId="2212"/>
    <cellStyle name="Normal 7 11" xfId="2213"/>
    <cellStyle name="Normal 7 11 2" xfId="2214"/>
    <cellStyle name="Normal 7 11 3" xfId="2215"/>
    <cellStyle name="Normal 7 12" xfId="2216"/>
    <cellStyle name="Normal 7 12 2" xfId="2217"/>
    <cellStyle name="Normal 7 12 3" xfId="2218"/>
    <cellStyle name="Normal 7 13" xfId="2219"/>
    <cellStyle name="Normal 7 13 2" xfId="2220"/>
    <cellStyle name="Normal 7 13 3" xfId="2221"/>
    <cellStyle name="Normal 7 14" xfId="2222"/>
    <cellStyle name="Normal 7 14 2" xfId="2223"/>
    <cellStyle name="Normal 7 14 3" xfId="2224"/>
    <cellStyle name="Normal 7 15" xfId="2225"/>
    <cellStyle name="Normal 7 15 2" xfId="2226"/>
    <cellStyle name="Normal 7 15 3" xfId="2227"/>
    <cellStyle name="Normal 7 16" xfId="2228"/>
    <cellStyle name="Normal 7 16 2" xfId="2229"/>
    <cellStyle name="Normal 7 16 3" xfId="2230"/>
    <cellStyle name="Normal 7 17" xfId="2231"/>
    <cellStyle name="Normal 7 18" xfId="2232"/>
    <cellStyle name="Normal 7 19" xfId="2233"/>
    <cellStyle name="Normal 7 2" xfId="380"/>
    <cellStyle name="Normal 7 2 2" xfId="2234"/>
    <cellStyle name="Normal 7 2 3" xfId="2235"/>
    <cellStyle name="Normal 7 20" xfId="2236"/>
    <cellStyle name="Normal 7 21" xfId="2237"/>
    <cellStyle name="Normal 7 22" xfId="2238"/>
    <cellStyle name="Normal 7 23" xfId="2239"/>
    <cellStyle name="Normal 7 3" xfId="381"/>
    <cellStyle name="Normal 7 3 2" xfId="382"/>
    <cellStyle name="Normal 7 3 3" xfId="2240"/>
    <cellStyle name="Normal 7 4" xfId="383"/>
    <cellStyle name="Normal 7 4 2" xfId="384"/>
    <cellStyle name="Normal 7 4 3" xfId="2241"/>
    <cellStyle name="Normal 7 5" xfId="385"/>
    <cellStyle name="Normal 7 5 2" xfId="386"/>
    <cellStyle name="Normal 7 5 3" xfId="2242"/>
    <cellStyle name="Normal 7 6" xfId="387"/>
    <cellStyle name="Normal 7 6 2" xfId="388"/>
    <cellStyle name="Normal 7 6 3" xfId="2243"/>
    <cellStyle name="Normal 7 7" xfId="389"/>
    <cellStyle name="Normal 7 7 2" xfId="2244"/>
    <cellStyle name="Normal 7 7 3" xfId="2245"/>
    <cellStyle name="Normal 7 8" xfId="390"/>
    <cellStyle name="Normal 7 8 2" xfId="2246"/>
    <cellStyle name="Normal 7 8 3" xfId="2247"/>
    <cellStyle name="Normal 7 9" xfId="391"/>
    <cellStyle name="Normal 7 9 2" xfId="2248"/>
    <cellStyle name="Normal 7 9 3" xfId="2249"/>
    <cellStyle name="Normal 8" xfId="26"/>
    <cellStyle name="Normal 8 2" xfId="2250"/>
    <cellStyle name="Normal 8 3" xfId="2251"/>
    <cellStyle name="Normal 8 4" xfId="2252"/>
    <cellStyle name="Normal 9" xfId="27"/>
    <cellStyle name="Normal 9 10" xfId="2253"/>
    <cellStyle name="Normal 9 10 2" xfId="2254"/>
    <cellStyle name="Normal 9 10 3" xfId="2255"/>
    <cellStyle name="Normal 9 11" xfId="2256"/>
    <cellStyle name="Normal 9 11 2" xfId="2257"/>
    <cellStyle name="Normal 9 11 3" xfId="2258"/>
    <cellStyle name="Normal 9 12" xfId="2259"/>
    <cellStyle name="Normal 9 12 2" xfId="2260"/>
    <cellStyle name="Normal 9 12 3" xfId="2261"/>
    <cellStyle name="Normal 9 13" xfId="2262"/>
    <cellStyle name="Normal 9 13 2" xfId="2263"/>
    <cellStyle name="Normal 9 13 3" xfId="2264"/>
    <cellStyle name="Normal 9 14" xfId="2265"/>
    <cellStyle name="Normal 9 14 2" xfId="2266"/>
    <cellStyle name="Normal 9 14 3" xfId="2267"/>
    <cellStyle name="Normal 9 15" xfId="2268"/>
    <cellStyle name="Normal 9 15 2" xfId="2269"/>
    <cellStyle name="Normal 9 15 3" xfId="2270"/>
    <cellStyle name="Normal 9 16" xfId="2271"/>
    <cellStyle name="Normal 9 16 2" xfId="2272"/>
    <cellStyle name="Normal 9 16 3" xfId="2273"/>
    <cellStyle name="Normal 9 17" xfId="2274"/>
    <cellStyle name="Normal 9 18" xfId="2275"/>
    <cellStyle name="Normal 9 19" xfId="2276"/>
    <cellStyle name="Normal 9 2" xfId="2277"/>
    <cellStyle name="Normal 9 2 2" xfId="2278"/>
    <cellStyle name="Normal 9 2 3" xfId="2279"/>
    <cellStyle name="Normal 9 3" xfId="2280"/>
    <cellStyle name="Normal 9 3 2" xfId="2281"/>
    <cellStyle name="Normal 9 3 3" xfId="2282"/>
    <cellStyle name="Normal 9 4" xfId="2283"/>
    <cellStyle name="Normal 9 4 2" xfId="2284"/>
    <cellStyle name="Normal 9 4 3" xfId="2285"/>
    <cellStyle name="Normal 9 5" xfId="2286"/>
    <cellStyle name="Normal 9 5 2" xfId="2287"/>
    <cellStyle name="Normal 9 5 3" xfId="2288"/>
    <cellStyle name="Normal 9 6" xfId="2289"/>
    <cellStyle name="Normal 9 6 2" xfId="2290"/>
    <cellStyle name="Normal 9 6 3" xfId="2291"/>
    <cellStyle name="Normal 9 7" xfId="2292"/>
    <cellStyle name="Normal 9 7 2" xfId="2293"/>
    <cellStyle name="Normal 9 7 3" xfId="2294"/>
    <cellStyle name="Normal 9 8" xfId="2295"/>
    <cellStyle name="Normal 9 8 2" xfId="2296"/>
    <cellStyle name="Normal 9 8 3" xfId="2297"/>
    <cellStyle name="Normal 9 9" xfId="2298"/>
    <cellStyle name="Normal 9 9 2" xfId="2299"/>
    <cellStyle name="Normal 9 9 3" xfId="2300"/>
    <cellStyle name="Note 2" xfId="2301"/>
    <cellStyle name="Note 2 10" xfId="2302"/>
    <cellStyle name="Note 2 11" xfId="2303"/>
    <cellStyle name="Note 2 12" xfId="2304"/>
    <cellStyle name="Note 2 13" xfId="2305"/>
    <cellStyle name="Note 2 14" xfId="2306"/>
    <cellStyle name="Note 2 15" xfId="2307"/>
    <cellStyle name="Note 2 16" xfId="2308"/>
    <cellStyle name="Note 2 17" xfId="2309"/>
    <cellStyle name="Note 2 18" xfId="2310"/>
    <cellStyle name="Note 2 19" xfId="2311"/>
    <cellStyle name="Note 2 2" xfId="2312"/>
    <cellStyle name="Note 2 20" xfId="2313"/>
    <cellStyle name="Note 2 3" xfId="2314"/>
    <cellStyle name="Note 2 4" xfId="2315"/>
    <cellStyle name="Note 2 5" xfId="2316"/>
    <cellStyle name="Note 2 6" xfId="2317"/>
    <cellStyle name="Note 2 7" xfId="2318"/>
    <cellStyle name="Note 2 8" xfId="2319"/>
    <cellStyle name="Note 2 9" xfId="2320"/>
    <cellStyle name="Note 3" xfId="2321"/>
    <cellStyle name="Note 3 2" xfId="2322"/>
    <cellStyle name="Note 4" xfId="2323"/>
    <cellStyle name="Output 2" xfId="2324"/>
    <cellStyle name="Output 2 2" xfId="2325"/>
    <cellStyle name="Output 2 3" xfId="2326"/>
    <cellStyle name="Output 2 4" xfId="2327"/>
    <cellStyle name="Output 2 5" xfId="2328"/>
    <cellStyle name="Output 2 6" xfId="2329"/>
    <cellStyle name="Output 2 7" xfId="2330"/>
    <cellStyle name="Percent" xfId="2363" builtinId="5"/>
    <cellStyle name="Percent 2" xfId="28"/>
    <cellStyle name="Percent 2 10" xfId="2331"/>
    <cellStyle name="Percent 2 11" xfId="2332"/>
    <cellStyle name="Percent 2 12" xfId="2333"/>
    <cellStyle name="Percent 2 13" xfId="2334"/>
    <cellStyle name="Percent 2 14" xfId="2335"/>
    <cellStyle name="Percent 2 15" xfId="2336"/>
    <cellStyle name="Percent 2 16" xfId="2337"/>
    <cellStyle name="Percent 2 17" xfId="2338"/>
    <cellStyle name="Percent 2 18" xfId="2339"/>
    <cellStyle name="Percent 2 19" xfId="2340"/>
    <cellStyle name="Percent 2 2" xfId="2341"/>
    <cellStyle name="Percent 2 20" xfId="2342"/>
    <cellStyle name="Percent 2 21" xfId="2343"/>
    <cellStyle name="Percent 2 22" xfId="2344"/>
    <cellStyle name="Percent 2 23" xfId="2345"/>
    <cellStyle name="Percent 2 3" xfId="2346"/>
    <cellStyle name="Percent 2 4" xfId="2347"/>
    <cellStyle name="Percent 2 5" xfId="2348"/>
    <cellStyle name="Percent 2 6" xfId="2349"/>
    <cellStyle name="Percent 2 7" xfId="2350"/>
    <cellStyle name="Percent 2 8" xfId="2351"/>
    <cellStyle name="Percent 2 9" xfId="2352"/>
    <cellStyle name="Percent 3" xfId="29"/>
    <cellStyle name="Percent 3 2" xfId="392"/>
    <cellStyle name="Percent 3 3" xfId="2371"/>
    <cellStyle name="Percent 4" xfId="393"/>
    <cellStyle name="Percent 5" xfId="394"/>
    <cellStyle name="Percent 5 2" xfId="395"/>
    <cellStyle name="Percent 6" xfId="396"/>
    <cellStyle name="Row_Headings" xfId="397"/>
    <cellStyle name="Style1" xfId="2372"/>
    <cellStyle name="Style2" xfId="2373"/>
    <cellStyle name="Style3" xfId="2374"/>
    <cellStyle name="Style4" xfId="2375"/>
    <cellStyle name="Style5" xfId="2376"/>
    <cellStyle name="Title 2" xfId="2353"/>
    <cellStyle name="Total 2" xfId="2354"/>
    <cellStyle name="Total 2 2" xfId="2355"/>
    <cellStyle name="Total 2 3" xfId="2356"/>
    <cellStyle name="Total 2 4" xfId="2357"/>
    <cellStyle name="Total 2 5" xfId="2358"/>
    <cellStyle name="Total 2 6" xfId="2359"/>
    <cellStyle name="Total 2 7" xfId="2360"/>
    <cellStyle name="Warning Text 2" xfId="2361"/>
  </cellStyles>
  <dxfs count="11">
    <dxf>
      <font>
        <b/>
        <i val="0"/>
        <condense val="0"/>
        <extend val="0"/>
        <color indexed="17"/>
      </font>
      <fill>
        <patternFill>
          <bgColor indexed="9"/>
        </patternFill>
      </fill>
    </dxf>
    <dxf>
      <font>
        <b/>
        <i val="0"/>
        <color theme="0"/>
      </font>
      <fill>
        <patternFill>
          <bgColor theme="9" tint="-0.24994659260841701"/>
        </patternFill>
      </fill>
    </dxf>
    <dxf>
      <font>
        <b/>
        <i val="0"/>
        <condense val="0"/>
        <extend val="0"/>
        <color indexed="9"/>
      </font>
      <fill>
        <patternFill>
          <bgColor indexed="17"/>
        </patternFill>
      </fill>
    </dxf>
    <dxf>
      <fill>
        <patternFill>
          <bgColor rgb="FFFFFF00"/>
        </patternFill>
      </fill>
    </dxf>
    <dxf>
      <font>
        <b/>
        <i val="0"/>
        <condense val="0"/>
        <extend val="0"/>
        <color indexed="17"/>
      </font>
      <fill>
        <patternFill>
          <bgColor indexed="9"/>
        </patternFill>
      </fill>
    </dxf>
    <dxf>
      <font>
        <b/>
        <i val="0"/>
        <condense val="0"/>
        <extend val="0"/>
        <color indexed="9"/>
      </font>
      <fill>
        <patternFill>
          <bgColor indexed="10"/>
        </patternFill>
      </fill>
    </dxf>
    <dxf>
      <font>
        <b/>
        <i val="0"/>
        <condense val="0"/>
        <extend val="0"/>
        <color indexed="9"/>
      </font>
      <fill>
        <patternFill>
          <bgColor indexed="17"/>
        </patternFill>
      </fill>
    </dxf>
    <dxf>
      <font>
        <b/>
        <i val="0"/>
        <condense val="0"/>
        <extend val="0"/>
        <color indexed="17"/>
      </font>
      <fill>
        <patternFill>
          <bgColor indexed="9"/>
        </patternFill>
      </fill>
    </dxf>
    <dxf>
      <font>
        <b/>
        <i val="0"/>
        <color theme="0"/>
      </font>
      <fill>
        <patternFill>
          <bgColor theme="9" tint="-0.24994659260841701"/>
        </patternFill>
      </fill>
    </dxf>
    <dxf>
      <font>
        <b/>
        <i val="0"/>
        <condense val="0"/>
        <extend val="0"/>
        <color indexed="9"/>
      </font>
      <fill>
        <patternFill>
          <bgColor indexed="17"/>
        </patternFill>
      </fill>
    </dxf>
    <dxf>
      <fill>
        <patternFill>
          <bgColor rgb="FFFFFF00"/>
        </patternFill>
      </fill>
    </dxf>
  </dxfs>
  <tableStyles count="0" defaultTableStyle="TableStyleMedium9" defaultPivotStyle="PivotStyleLight16"/>
  <colors>
    <mruColors>
      <color rgb="FF000080"/>
      <color rgb="FF9933FF"/>
      <color rgb="FF3182BD"/>
      <color rgb="FF7EB5D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hyperlink" Target="#'Tab3'!A1"/><Relationship Id="rId7" Type="http://schemas.openxmlformats.org/officeDocument/2006/relationships/image" Target="../media/image1.jpeg"/><Relationship Id="rId2" Type="http://schemas.openxmlformats.org/officeDocument/2006/relationships/hyperlink" Target="#'Tab2'!A1"/><Relationship Id="rId1" Type="http://schemas.openxmlformats.org/officeDocument/2006/relationships/hyperlink" Target="#Intro!A1"/><Relationship Id="rId6" Type="http://schemas.openxmlformats.org/officeDocument/2006/relationships/hyperlink" Target="#CopyingInstruct!A1"/><Relationship Id="rId5" Type="http://schemas.openxmlformats.org/officeDocument/2006/relationships/hyperlink" Target="#InterpretGuide!A1"/><Relationship Id="rId4" Type="http://schemas.openxmlformats.org/officeDocument/2006/relationships/hyperlink" Target="#'Tab4'!A1"/></Relationships>
</file>

<file path=xl/drawings/_rels/drawing2.xml.rels><?xml version="1.0" encoding="UTF-8" standalone="yes"?>
<Relationships xmlns="http://schemas.openxmlformats.org/package/2006/relationships"><Relationship Id="rId8" Type="http://schemas.openxmlformats.org/officeDocument/2006/relationships/hyperlink" Target="#InterpretGuide!A1"/><Relationship Id="rId3" Type="http://schemas.openxmlformats.org/officeDocument/2006/relationships/image" Target="../media/image1.jpeg"/><Relationship Id="rId7" Type="http://schemas.openxmlformats.org/officeDocument/2006/relationships/hyperlink" Target="#'Tab4'!A1"/><Relationship Id="rId2" Type="http://schemas.openxmlformats.org/officeDocument/2006/relationships/image" Target="../media/image3.emf"/><Relationship Id="rId1" Type="http://schemas.openxmlformats.org/officeDocument/2006/relationships/image" Target="../media/image2.emf"/><Relationship Id="rId6" Type="http://schemas.openxmlformats.org/officeDocument/2006/relationships/hyperlink" Target="#'Tab3'!A1"/><Relationship Id="rId11" Type="http://schemas.openxmlformats.org/officeDocument/2006/relationships/image" Target="../media/image4.png"/><Relationship Id="rId5" Type="http://schemas.openxmlformats.org/officeDocument/2006/relationships/hyperlink" Target="#'Tab2'!A1"/><Relationship Id="rId10" Type="http://schemas.openxmlformats.org/officeDocument/2006/relationships/hyperlink" Target="http://www.wales.nhs.uk/sitesplus/888/page/67762" TargetMode="External"/><Relationship Id="rId4" Type="http://schemas.openxmlformats.org/officeDocument/2006/relationships/hyperlink" Target="#Intro!A1"/><Relationship Id="rId9" Type="http://schemas.openxmlformats.org/officeDocument/2006/relationships/hyperlink" Target="#CopyingInstruct!A1"/></Relationships>
</file>

<file path=xl/drawings/_rels/drawing3.xml.rels><?xml version="1.0" encoding="UTF-8" standalone="yes"?>
<Relationships xmlns="http://schemas.openxmlformats.org/package/2006/relationships"><Relationship Id="rId8" Type="http://schemas.openxmlformats.org/officeDocument/2006/relationships/hyperlink" Target="#Sheet5!A1"/><Relationship Id="rId13" Type="http://schemas.openxmlformats.org/officeDocument/2006/relationships/hyperlink" Target="#'Tab2'!A1"/><Relationship Id="rId3" Type="http://schemas.openxmlformats.org/officeDocument/2006/relationships/image" Target="../media/image1.jpeg"/><Relationship Id="rId7" Type="http://schemas.openxmlformats.org/officeDocument/2006/relationships/hyperlink" Target="#Sheet4!A1"/><Relationship Id="rId12" Type="http://schemas.openxmlformats.org/officeDocument/2006/relationships/hyperlink" Target="#Intro!A1"/><Relationship Id="rId17" Type="http://schemas.openxmlformats.org/officeDocument/2006/relationships/hyperlink" Target="#CopyingInstruct!A1"/><Relationship Id="rId2" Type="http://schemas.openxmlformats.org/officeDocument/2006/relationships/image" Target="../media/image3.emf"/><Relationship Id="rId16" Type="http://schemas.openxmlformats.org/officeDocument/2006/relationships/hyperlink" Target="#InterpretGuide!A1"/><Relationship Id="rId1" Type="http://schemas.openxmlformats.org/officeDocument/2006/relationships/image" Target="../media/image5.emf"/><Relationship Id="rId6" Type="http://schemas.openxmlformats.org/officeDocument/2006/relationships/hyperlink" Target="#Sheet3!A1"/><Relationship Id="rId11" Type="http://schemas.openxmlformats.org/officeDocument/2006/relationships/hyperlink" Target="#SheetC!A1"/><Relationship Id="rId5" Type="http://schemas.openxmlformats.org/officeDocument/2006/relationships/hyperlink" Target="#Sheet2!A1"/><Relationship Id="rId15" Type="http://schemas.openxmlformats.org/officeDocument/2006/relationships/hyperlink" Target="#'Tab4'!A1"/><Relationship Id="rId10" Type="http://schemas.openxmlformats.org/officeDocument/2006/relationships/hyperlink" Target="#SheetI!A1"/><Relationship Id="rId4" Type="http://schemas.openxmlformats.org/officeDocument/2006/relationships/hyperlink" Target="#Sheet1!A1"/><Relationship Id="rId9" Type="http://schemas.openxmlformats.org/officeDocument/2006/relationships/hyperlink" Target="#SheetT!A1"/><Relationship Id="rId14" Type="http://schemas.openxmlformats.org/officeDocument/2006/relationships/hyperlink" Target="#'Tab3'!A1"/></Relationships>
</file>

<file path=xl/drawings/_rels/drawing4.xml.rels><?xml version="1.0" encoding="UTF-8" standalone="yes"?>
<Relationships xmlns="http://schemas.openxmlformats.org/package/2006/relationships"><Relationship Id="rId8" Type="http://schemas.openxmlformats.org/officeDocument/2006/relationships/hyperlink" Target="#InterpretGuide!A1"/><Relationship Id="rId3" Type="http://schemas.openxmlformats.org/officeDocument/2006/relationships/image" Target="../media/image1.jpeg"/><Relationship Id="rId7" Type="http://schemas.openxmlformats.org/officeDocument/2006/relationships/hyperlink" Target="#'Tab4'!A1"/><Relationship Id="rId2" Type="http://schemas.openxmlformats.org/officeDocument/2006/relationships/image" Target="../media/image3.emf"/><Relationship Id="rId1" Type="http://schemas.openxmlformats.org/officeDocument/2006/relationships/image" Target="../media/image6.emf"/><Relationship Id="rId6" Type="http://schemas.openxmlformats.org/officeDocument/2006/relationships/hyperlink" Target="#'Tab3'!A1"/><Relationship Id="rId5" Type="http://schemas.openxmlformats.org/officeDocument/2006/relationships/hyperlink" Target="#'Tab2'!A1"/><Relationship Id="rId4" Type="http://schemas.openxmlformats.org/officeDocument/2006/relationships/hyperlink" Target="#Intro!A1"/><Relationship Id="rId9" Type="http://schemas.openxmlformats.org/officeDocument/2006/relationships/hyperlink" Target="#CopyingInstruct!A1"/></Relationships>
</file>

<file path=xl/drawings/_rels/drawing5.xml.rels><?xml version="1.0" encoding="UTF-8" standalone="yes"?>
<Relationships xmlns="http://schemas.openxmlformats.org/package/2006/relationships"><Relationship Id="rId8" Type="http://schemas.openxmlformats.org/officeDocument/2006/relationships/hyperlink" Target="#InterpretGuide!A1"/><Relationship Id="rId3" Type="http://schemas.openxmlformats.org/officeDocument/2006/relationships/image" Target="../media/image1.jpeg"/><Relationship Id="rId7" Type="http://schemas.openxmlformats.org/officeDocument/2006/relationships/hyperlink" Target="#'Tab4'!A1"/><Relationship Id="rId2" Type="http://schemas.openxmlformats.org/officeDocument/2006/relationships/image" Target="../media/image3.emf"/><Relationship Id="rId1" Type="http://schemas.openxmlformats.org/officeDocument/2006/relationships/image" Target="../media/image7.emf"/><Relationship Id="rId6" Type="http://schemas.openxmlformats.org/officeDocument/2006/relationships/hyperlink" Target="#'Tab3'!A1"/><Relationship Id="rId5" Type="http://schemas.openxmlformats.org/officeDocument/2006/relationships/hyperlink" Target="#'Tab2'!A1"/><Relationship Id="rId4" Type="http://schemas.openxmlformats.org/officeDocument/2006/relationships/hyperlink" Target="#Intro!A1"/><Relationship Id="rId9" Type="http://schemas.openxmlformats.org/officeDocument/2006/relationships/hyperlink" Target="#CopyingInstruct!A1"/></Relationships>
</file>

<file path=xl/drawings/_rels/drawing6.xml.rels><?xml version="1.0" encoding="UTF-8" standalone="yes"?>
<Relationships xmlns="http://schemas.openxmlformats.org/package/2006/relationships"><Relationship Id="rId8" Type="http://schemas.openxmlformats.org/officeDocument/2006/relationships/hyperlink" Target="#'Tab2'!A1"/><Relationship Id="rId3" Type="http://schemas.openxmlformats.org/officeDocument/2006/relationships/image" Target="../media/image10.emf"/><Relationship Id="rId7" Type="http://schemas.openxmlformats.org/officeDocument/2006/relationships/hyperlink" Target="#Intro!A1"/><Relationship Id="rId12" Type="http://schemas.openxmlformats.org/officeDocument/2006/relationships/hyperlink" Target="#CopyingInstruct!A1"/><Relationship Id="rId2" Type="http://schemas.openxmlformats.org/officeDocument/2006/relationships/image" Target="../media/image9.png"/><Relationship Id="rId1" Type="http://schemas.openxmlformats.org/officeDocument/2006/relationships/image" Target="../media/image8.png"/><Relationship Id="rId6" Type="http://schemas.openxmlformats.org/officeDocument/2006/relationships/image" Target="../media/image11.emf"/><Relationship Id="rId11" Type="http://schemas.openxmlformats.org/officeDocument/2006/relationships/hyperlink" Target="#InterpretGuide!A1"/><Relationship Id="rId5" Type="http://schemas.openxmlformats.org/officeDocument/2006/relationships/image" Target="../media/image1.jpeg"/><Relationship Id="rId10" Type="http://schemas.openxmlformats.org/officeDocument/2006/relationships/hyperlink" Target="#'Tab4'!A1"/><Relationship Id="rId4" Type="http://schemas.openxmlformats.org/officeDocument/2006/relationships/image" Target="../media/image3.emf"/><Relationship Id="rId9" Type="http://schemas.openxmlformats.org/officeDocument/2006/relationships/hyperlink" Target="#'Tab3'!A1"/></Relationships>
</file>

<file path=xl/drawings/_rels/drawing7.xml.rels><?xml version="1.0" encoding="UTF-8" standalone="yes"?>
<Relationships xmlns="http://schemas.openxmlformats.org/package/2006/relationships"><Relationship Id="rId8" Type="http://schemas.openxmlformats.org/officeDocument/2006/relationships/hyperlink" Target="#Intro!A1"/><Relationship Id="rId13" Type="http://schemas.openxmlformats.org/officeDocument/2006/relationships/hyperlink" Target="#CopyingInstruct!A1"/><Relationship Id="rId3" Type="http://schemas.openxmlformats.org/officeDocument/2006/relationships/image" Target="../media/image1.jpeg"/><Relationship Id="rId7" Type="http://schemas.openxmlformats.org/officeDocument/2006/relationships/image" Target="../media/image16.png"/><Relationship Id="rId12" Type="http://schemas.openxmlformats.org/officeDocument/2006/relationships/hyperlink" Target="#InterpretGuide!A1"/><Relationship Id="rId2" Type="http://schemas.openxmlformats.org/officeDocument/2006/relationships/image" Target="../media/image3.emf"/><Relationship Id="rId1" Type="http://schemas.openxmlformats.org/officeDocument/2006/relationships/image" Target="../media/image12.emf"/><Relationship Id="rId6" Type="http://schemas.openxmlformats.org/officeDocument/2006/relationships/image" Target="../media/image15.png"/><Relationship Id="rId11" Type="http://schemas.openxmlformats.org/officeDocument/2006/relationships/hyperlink" Target="#'Tab4'!A1"/><Relationship Id="rId5" Type="http://schemas.openxmlformats.org/officeDocument/2006/relationships/image" Target="../media/image14.png"/><Relationship Id="rId10" Type="http://schemas.openxmlformats.org/officeDocument/2006/relationships/hyperlink" Target="#'Tab3'!A1"/><Relationship Id="rId4" Type="http://schemas.openxmlformats.org/officeDocument/2006/relationships/image" Target="../media/image13.png"/><Relationship Id="rId9" Type="http://schemas.openxmlformats.org/officeDocument/2006/relationships/hyperlink" Target="#'Tab2'!A1"/></Relationships>
</file>

<file path=xl/drawings/drawing1.xml><?xml version="1.0" encoding="utf-8"?>
<xdr:wsDr xmlns:xdr="http://schemas.openxmlformats.org/drawingml/2006/spreadsheetDrawing" xmlns:a="http://schemas.openxmlformats.org/drawingml/2006/main">
  <xdr:twoCellAnchor>
    <xdr:from>
      <xdr:col>4</xdr:col>
      <xdr:colOff>0</xdr:colOff>
      <xdr:row>0</xdr:row>
      <xdr:rowOff>19050</xdr:rowOff>
    </xdr:from>
    <xdr:to>
      <xdr:col>11</xdr:col>
      <xdr:colOff>209550</xdr:colOff>
      <xdr:row>4</xdr:row>
      <xdr:rowOff>152400</xdr:rowOff>
    </xdr:to>
    <xdr:sp macro="" textlink="$B$33">
      <xdr:nvSpPr>
        <xdr:cNvPr id="2" name="TextBox 1"/>
        <xdr:cNvSpPr txBox="1"/>
      </xdr:nvSpPr>
      <xdr:spPr>
        <a:xfrm>
          <a:off x="3524250" y="19050"/>
          <a:ext cx="7810500" cy="7810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l"/>
          <a:fld id="{2193997C-8D39-44D7-B6ED-117CA7D5F005}" type="TxLink">
            <a:rPr lang="en-US" sz="1800" b="0" i="0" u="none" strike="noStrike">
              <a:solidFill>
                <a:schemeClr val="bg1"/>
              </a:solidFill>
              <a:latin typeface="Verdana"/>
              <a:ea typeface="Verdana"/>
              <a:cs typeface="Verdana"/>
            </a:rPr>
            <a:pPr algn="l"/>
            <a:t>Child Measurement Programme: Participation</a:t>
          </a:fld>
          <a:endParaRPr lang="en-GB" sz="1800">
            <a:solidFill>
              <a:schemeClr val="bg1"/>
            </a:solidFill>
            <a:latin typeface="Verdana" pitchFamily="34" charset="0"/>
            <a:ea typeface="Verdana" pitchFamily="34" charset="0"/>
            <a:cs typeface="Verdana" pitchFamily="34" charset="0"/>
          </a:endParaRPr>
        </a:p>
      </xdr:txBody>
    </xdr:sp>
    <xdr:clientData/>
  </xdr:twoCellAnchor>
  <xdr:twoCellAnchor>
    <xdr:from>
      <xdr:col>11</xdr:col>
      <xdr:colOff>1076325</xdr:colOff>
      <xdr:row>33</xdr:row>
      <xdr:rowOff>0</xdr:rowOff>
    </xdr:from>
    <xdr:to>
      <xdr:col>12</xdr:col>
      <xdr:colOff>1034475</xdr:colOff>
      <xdr:row>34</xdr:row>
      <xdr:rowOff>154875</xdr:rowOff>
    </xdr:to>
    <xdr:sp macro="" textlink="">
      <xdr:nvSpPr>
        <xdr:cNvPr id="3" name="Rectangle 2"/>
        <xdr:cNvSpPr/>
      </xdr:nvSpPr>
      <xdr:spPr>
        <a:xfrm>
          <a:off x="12201525" y="6096000"/>
          <a:ext cx="1044000" cy="3168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5</xdr:col>
      <xdr:colOff>0</xdr:colOff>
      <xdr:row>33</xdr:row>
      <xdr:rowOff>0</xdr:rowOff>
    </xdr:from>
    <xdr:to>
      <xdr:col>11</xdr:col>
      <xdr:colOff>977325</xdr:colOff>
      <xdr:row>34</xdr:row>
      <xdr:rowOff>154875</xdr:rowOff>
    </xdr:to>
    <xdr:grpSp>
      <xdr:nvGrpSpPr>
        <xdr:cNvPr id="4" name="Group 3"/>
        <xdr:cNvGrpSpPr/>
      </xdr:nvGrpSpPr>
      <xdr:grpSpPr>
        <a:xfrm>
          <a:off x="4610100" y="6096000"/>
          <a:ext cx="7492425" cy="316800"/>
          <a:chOff x="4610100" y="6096000"/>
          <a:chExt cx="7492425" cy="316800"/>
        </a:xfrm>
      </xdr:grpSpPr>
      <xdr:sp macro="" textlink="">
        <xdr:nvSpPr>
          <xdr:cNvPr id="5" name="Rectangle 4">
            <a:hlinkClick xmlns:r="http://schemas.openxmlformats.org/officeDocument/2006/relationships" r:id="rId1" tooltip="Introduction"/>
          </xdr:cNvPr>
          <xdr:cNvSpPr/>
        </xdr:nvSpPr>
        <xdr:spPr>
          <a:xfrm>
            <a:off x="4610100" y="6096000"/>
            <a:ext cx="1044000" cy="316800"/>
          </a:xfrm>
          <a:prstGeom prst="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 name="Rectangle 5">
            <a:hlinkClick xmlns:r="http://schemas.openxmlformats.org/officeDocument/2006/relationships" r:id="rId2" tooltip="Participation"/>
          </xdr:cNvPr>
          <xdr:cNvSpPr/>
        </xdr:nvSpPr>
        <xdr:spPr>
          <a:xfrm>
            <a:off x="5695950" y="6096000"/>
            <a:ext cx="1044000" cy="316800"/>
          </a:xfrm>
          <a:prstGeom prst="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7" name="Rectangle 6">
            <a:hlinkClick xmlns:r="http://schemas.openxmlformats.org/officeDocument/2006/relationships" r:id="rId3" tooltip="Participation trends"/>
          </xdr:cNvPr>
          <xdr:cNvSpPr/>
        </xdr:nvSpPr>
        <xdr:spPr>
          <a:xfrm>
            <a:off x="6781800" y="6096000"/>
            <a:ext cx="1044000" cy="316800"/>
          </a:xfrm>
          <a:prstGeom prst="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8" name="Rectangle 7">
            <a:hlinkClick xmlns:r="http://schemas.openxmlformats.org/officeDocument/2006/relationships" r:id="rId4" tooltip="Opt outs"/>
          </xdr:cNvPr>
          <xdr:cNvSpPr/>
        </xdr:nvSpPr>
        <xdr:spPr>
          <a:xfrm>
            <a:off x="7867650" y="6096000"/>
            <a:ext cx="1044000" cy="316800"/>
          </a:xfrm>
          <a:prstGeom prst="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9" name="Rectangle 8">
            <a:hlinkClick xmlns:r="http://schemas.openxmlformats.org/officeDocument/2006/relationships" r:id="rId5" tooltip="Interpretation guide"/>
          </xdr:cNvPr>
          <xdr:cNvSpPr/>
        </xdr:nvSpPr>
        <xdr:spPr>
          <a:xfrm>
            <a:off x="9972675" y="6096000"/>
            <a:ext cx="1044000" cy="316800"/>
          </a:xfrm>
          <a:prstGeom prst="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10" name="Rectangle 9">
            <a:hlinkClick xmlns:r="http://schemas.openxmlformats.org/officeDocument/2006/relationships" r:id="rId6" tooltip="How to copy charts &amp; tables"/>
          </xdr:cNvPr>
          <xdr:cNvSpPr/>
        </xdr:nvSpPr>
        <xdr:spPr>
          <a:xfrm>
            <a:off x="11058525" y="6096000"/>
            <a:ext cx="1044000" cy="316800"/>
          </a:xfrm>
          <a:prstGeom prst="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grpSp>
    <xdr:clientData/>
  </xdr:twoCellAnchor>
  <xdr:twoCellAnchor editAs="absolute">
    <xdr:from>
      <xdr:col>5</xdr:col>
      <xdr:colOff>0</xdr:colOff>
      <xdr:row>38</xdr:row>
      <xdr:rowOff>0</xdr:rowOff>
    </xdr:from>
    <xdr:to>
      <xdr:col>7</xdr:col>
      <xdr:colOff>1061041</xdr:colOff>
      <xdr:row>43</xdr:row>
      <xdr:rowOff>31696</xdr:rowOff>
    </xdr:to>
    <xdr:pic>
      <xdr:nvPicPr>
        <xdr:cNvPr id="11" name="Picture 10" descr="20160322_InteractiveBanner_BP.jpg"/>
        <xdr:cNvPicPr>
          <a:picLocks/>
        </xdr:cNvPicPr>
      </xdr:nvPicPr>
      <xdr:blipFill>
        <a:blip xmlns:r="http://schemas.openxmlformats.org/officeDocument/2006/relationships" r:embed="rId7" cstate="print"/>
        <a:srcRect t="4423" r="77769" b="9583"/>
        <a:stretch>
          <a:fillRect/>
        </a:stretch>
      </xdr:blipFill>
      <xdr:spPr>
        <a:xfrm>
          <a:off x="4610100" y="6905625"/>
          <a:ext cx="3232741" cy="84132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5</xdr:row>
      <xdr:rowOff>0</xdr:rowOff>
    </xdr:from>
    <xdr:to>
      <xdr:col>23</xdr:col>
      <xdr:colOff>476250</xdr:colOff>
      <xdr:row>7</xdr:row>
      <xdr:rowOff>28575</xdr:rowOff>
    </xdr:to>
    <xdr:pic>
      <xdr:nvPicPr>
        <xdr:cNvPr id="5121"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952500"/>
          <a:ext cx="14497050" cy="409575"/>
        </a:xfrm>
        <a:prstGeom prst="rect">
          <a:avLst/>
        </a:prstGeom>
        <a:noFill/>
      </xdr:spPr>
    </xdr:pic>
    <xdr:clientData/>
  </xdr:twoCellAnchor>
  <xdr:twoCellAnchor editAs="absolute">
    <xdr:from>
      <xdr:col>0</xdr:col>
      <xdr:colOff>0</xdr:colOff>
      <xdr:row>0</xdr:row>
      <xdr:rowOff>0</xdr:rowOff>
    </xdr:from>
    <xdr:to>
      <xdr:col>23</xdr:col>
      <xdr:colOff>476250</xdr:colOff>
      <xdr:row>5</xdr:row>
      <xdr:rowOff>28575</xdr:rowOff>
    </xdr:to>
    <xdr:grpSp>
      <xdr:nvGrpSpPr>
        <xdr:cNvPr id="23" name="Group 22"/>
        <xdr:cNvGrpSpPr/>
      </xdr:nvGrpSpPr>
      <xdr:grpSpPr>
        <a:xfrm>
          <a:off x="0" y="0"/>
          <a:ext cx="14497050" cy="981075"/>
          <a:chOff x="0" y="0"/>
          <a:chExt cx="14497050" cy="981075"/>
        </a:xfrm>
      </xdr:grpSpPr>
      <xdr:pic>
        <xdr:nvPicPr>
          <xdr:cNvPr id="2" name="Picture 1"/>
          <xdr:cNvPicPr>
            <a:picLocks noChangeAspect="1" noChangeArrowheads="1"/>
          </xdr:cNvPicPr>
        </xdr:nvPicPr>
        <xdr:blipFill>
          <a:blip xmlns:r="http://schemas.openxmlformats.org/officeDocument/2006/relationships" r:embed="rId2" cstate="print"/>
          <a:srcRect/>
          <a:stretch>
            <a:fillRect/>
          </a:stretch>
        </xdr:blipFill>
        <xdr:spPr bwMode="auto">
          <a:xfrm>
            <a:off x="0" y="0"/>
            <a:ext cx="14497050" cy="981075"/>
          </a:xfrm>
          <a:prstGeom prst="rect">
            <a:avLst/>
          </a:prstGeom>
          <a:noFill/>
        </xdr:spPr>
      </xdr:pic>
      <xdr:pic>
        <xdr:nvPicPr>
          <xdr:cNvPr id="3" name="Picture 2" descr="20160322_InteractiveBanner_BP.jpg"/>
          <xdr:cNvPicPr>
            <a:picLocks noChangeAspect="1"/>
          </xdr:cNvPicPr>
        </xdr:nvPicPr>
        <xdr:blipFill>
          <a:blip xmlns:r="http://schemas.openxmlformats.org/officeDocument/2006/relationships" r:embed="rId3" cstate="print"/>
          <a:srcRect t="4423" r="77769" b="9583"/>
          <a:stretch>
            <a:fillRect/>
          </a:stretch>
        </xdr:blipFill>
        <xdr:spPr>
          <a:xfrm>
            <a:off x="238125" y="66675"/>
            <a:ext cx="3232741" cy="841321"/>
          </a:xfrm>
          <a:prstGeom prst="rect">
            <a:avLst/>
          </a:prstGeom>
        </xdr:spPr>
      </xdr:pic>
    </xdr:grpSp>
    <xdr:clientData/>
  </xdr:twoCellAnchor>
  <xdr:twoCellAnchor>
    <xdr:from>
      <xdr:col>0</xdr:col>
      <xdr:colOff>285750</xdr:colOff>
      <xdr:row>5</xdr:row>
      <xdr:rowOff>0</xdr:rowOff>
    </xdr:from>
    <xdr:to>
      <xdr:col>18</xdr:col>
      <xdr:colOff>120075</xdr:colOff>
      <xdr:row>6</xdr:row>
      <xdr:rowOff>126300</xdr:rowOff>
    </xdr:to>
    <xdr:grpSp>
      <xdr:nvGrpSpPr>
        <xdr:cNvPr id="27" name="Group 26"/>
        <xdr:cNvGrpSpPr/>
      </xdr:nvGrpSpPr>
      <xdr:grpSpPr>
        <a:xfrm>
          <a:off x="285750" y="952500"/>
          <a:ext cx="10807125" cy="316800"/>
          <a:chOff x="4610100" y="6096000"/>
          <a:chExt cx="10807125" cy="316800"/>
        </a:xfrm>
      </xdr:grpSpPr>
      <xdr:sp macro="" textlink="">
        <xdr:nvSpPr>
          <xdr:cNvPr id="28" name="Rectangle 27">
            <a:hlinkClick xmlns:r="http://schemas.openxmlformats.org/officeDocument/2006/relationships" r:id="rId4" tooltip="Introduction"/>
          </xdr:cNvPr>
          <xdr:cNvSpPr/>
        </xdr:nvSpPr>
        <xdr:spPr>
          <a:xfrm>
            <a:off x="4610100" y="6096000"/>
            <a:ext cx="1044000" cy="3168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29" name="Rectangle 28">
            <a:hlinkClick xmlns:r="http://schemas.openxmlformats.org/officeDocument/2006/relationships" r:id="rId5" tooltip="Participation"/>
          </xdr:cNvPr>
          <xdr:cNvSpPr/>
        </xdr:nvSpPr>
        <xdr:spPr>
          <a:xfrm>
            <a:off x="5695950" y="6096000"/>
            <a:ext cx="1044000" cy="3168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30" name="Rectangle 29">
            <a:hlinkClick xmlns:r="http://schemas.openxmlformats.org/officeDocument/2006/relationships" r:id="rId6" tooltip="Participation trends"/>
          </xdr:cNvPr>
          <xdr:cNvSpPr/>
        </xdr:nvSpPr>
        <xdr:spPr>
          <a:xfrm>
            <a:off x="6781800" y="6096000"/>
            <a:ext cx="1044000" cy="3168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31" name="Rectangle 30">
            <a:hlinkClick xmlns:r="http://schemas.openxmlformats.org/officeDocument/2006/relationships" r:id="rId7" tooltip="Opt outs"/>
          </xdr:cNvPr>
          <xdr:cNvSpPr/>
        </xdr:nvSpPr>
        <xdr:spPr>
          <a:xfrm>
            <a:off x="7867650" y="6096000"/>
            <a:ext cx="1044000" cy="3168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32" name="Rectangle 31">
            <a:hlinkClick xmlns:r="http://schemas.openxmlformats.org/officeDocument/2006/relationships" r:id="rId8" tooltip="Interpretation guide"/>
          </xdr:cNvPr>
          <xdr:cNvSpPr/>
        </xdr:nvSpPr>
        <xdr:spPr>
          <a:xfrm>
            <a:off x="13287375" y="6096000"/>
            <a:ext cx="1044000" cy="3168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33" name="Rectangle 32">
            <a:hlinkClick xmlns:r="http://schemas.openxmlformats.org/officeDocument/2006/relationships" r:id="rId9" tooltip="How to copy charts &amp; tables"/>
          </xdr:cNvPr>
          <xdr:cNvSpPr/>
        </xdr:nvSpPr>
        <xdr:spPr>
          <a:xfrm>
            <a:off x="14373225" y="6096000"/>
            <a:ext cx="1044000" cy="3168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grpSp>
    <xdr:clientData/>
  </xdr:twoCellAnchor>
  <xdr:twoCellAnchor>
    <xdr:from>
      <xdr:col>0</xdr:col>
      <xdr:colOff>314325</xdr:colOff>
      <xdr:row>5</xdr:row>
      <xdr:rowOff>47625</xdr:rowOff>
    </xdr:from>
    <xdr:to>
      <xdr:col>12</xdr:col>
      <xdr:colOff>491550</xdr:colOff>
      <xdr:row>6</xdr:row>
      <xdr:rowOff>173925</xdr:rowOff>
    </xdr:to>
    <xdr:grpSp>
      <xdr:nvGrpSpPr>
        <xdr:cNvPr id="21" name="Group 20"/>
        <xdr:cNvGrpSpPr/>
      </xdr:nvGrpSpPr>
      <xdr:grpSpPr>
        <a:xfrm>
          <a:off x="314325" y="1000125"/>
          <a:ext cx="7492425" cy="316800"/>
          <a:chOff x="4610100" y="6096000"/>
          <a:chExt cx="7492425" cy="316800"/>
        </a:xfrm>
        <a:solidFill>
          <a:schemeClr val="accent1">
            <a:alpha val="0"/>
          </a:schemeClr>
        </a:solidFill>
      </xdr:grpSpPr>
      <xdr:sp macro="" textlink="">
        <xdr:nvSpPr>
          <xdr:cNvPr id="22" name="Rectangle 21">
            <a:hlinkClick xmlns:r="http://schemas.openxmlformats.org/officeDocument/2006/relationships" r:id="rId4" tooltip="Introduction"/>
          </xdr:cNvPr>
          <xdr:cNvSpPr/>
        </xdr:nvSpPr>
        <xdr:spPr>
          <a:xfrm>
            <a:off x="4610100" y="6096000"/>
            <a:ext cx="1044000" cy="316800"/>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24" name="Rectangle 23">
            <a:hlinkClick xmlns:r="http://schemas.openxmlformats.org/officeDocument/2006/relationships" r:id="rId5" tooltip="Participation"/>
          </xdr:cNvPr>
          <xdr:cNvSpPr/>
        </xdr:nvSpPr>
        <xdr:spPr>
          <a:xfrm>
            <a:off x="5695950" y="6096000"/>
            <a:ext cx="1044000" cy="316800"/>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25" name="Rectangle 24">
            <a:hlinkClick xmlns:r="http://schemas.openxmlformats.org/officeDocument/2006/relationships" r:id="rId6" tooltip="Participation trends"/>
          </xdr:cNvPr>
          <xdr:cNvSpPr/>
        </xdr:nvSpPr>
        <xdr:spPr>
          <a:xfrm>
            <a:off x="6781800" y="6096000"/>
            <a:ext cx="1044000" cy="316800"/>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26" name="Rectangle 25">
            <a:hlinkClick xmlns:r="http://schemas.openxmlformats.org/officeDocument/2006/relationships" r:id="rId7" tooltip="Opt outs"/>
          </xdr:cNvPr>
          <xdr:cNvSpPr/>
        </xdr:nvSpPr>
        <xdr:spPr>
          <a:xfrm>
            <a:off x="7867650" y="6096000"/>
            <a:ext cx="1044000" cy="316800"/>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41" name="Rectangle 40">
            <a:hlinkClick xmlns:r="http://schemas.openxmlformats.org/officeDocument/2006/relationships" r:id="rId8" tooltip="Interpretation guide"/>
          </xdr:cNvPr>
          <xdr:cNvSpPr/>
        </xdr:nvSpPr>
        <xdr:spPr>
          <a:xfrm>
            <a:off x="9972675" y="6096000"/>
            <a:ext cx="1044000" cy="316800"/>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42" name="Rectangle 41">
            <a:hlinkClick xmlns:r="http://schemas.openxmlformats.org/officeDocument/2006/relationships" r:id="rId9" tooltip="How to copy charts &amp; tables"/>
          </xdr:cNvPr>
          <xdr:cNvSpPr/>
        </xdr:nvSpPr>
        <xdr:spPr>
          <a:xfrm>
            <a:off x="11058525" y="6096000"/>
            <a:ext cx="1044000" cy="316800"/>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grpSp>
    <xdr:clientData/>
  </xdr:twoCellAnchor>
  <xdr:twoCellAnchor editAs="oneCell">
    <xdr:from>
      <xdr:col>0</xdr:col>
      <xdr:colOff>323849</xdr:colOff>
      <xdr:row>9</xdr:row>
      <xdr:rowOff>9525</xdr:rowOff>
    </xdr:from>
    <xdr:to>
      <xdr:col>4</xdr:col>
      <xdr:colOff>314324</xdr:colOff>
      <xdr:row>17</xdr:row>
      <xdr:rowOff>114413</xdr:rowOff>
    </xdr:to>
    <xdr:pic>
      <xdr:nvPicPr>
        <xdr:cNvPr id="4" name="Picture 3">
          <a:hlinkClick xmlns:r="http://schemas.openxmlformats.org/officeDocument/2006/relationships" r:id="rId10"/>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323849" y="1724025"/>
          <a:ext cx="2428875" cy="162888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5</xdr:row>
      <xdr:rowOff>0</xdr:rowOff>
    </xdr:from>
    <xdr:to>
      <xdr:col>18</xdr:col>
      <xdr:colOff>609600</xdr:colOff>
      <xdr:row>7</xdr:row>
      <xdr:rowOff>28575</xdr:rowOff>
    </xdr:to>
    <xdr:pic>
      <xdr:nvPicPr>
        <xdr:cNvPr id="2"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952500"/>
          <a:ext cx="14497050" cy="409575"/>
        </a:xfrm>
        <a:prstGeom prst="rect">
          <a:avLst/>
        </a:prstGeom>
        <a:noFill/>
      </xdr:spPr>
    </xdr:pic>
    <xdr:clientData/>
  </xdr:twoCellAnchor>
  <xdr:twoCellAnchor>
    <xdr:from>
      <xdr:col>0</xdr:col>
      <xdr:colOff>1</xdr:colOff>
      <xdr:row>0</xdr:row>
      <xdr:rowOff>0</xdr:rowOff>
    </xdr:from>
    <xdr:to>
      <xdr:col>18</xdr:col>
      <xdr:colOff>609601</xdr:colOff>
      <xdr:row>5</xdr:row>
      <xdr:rowOff>28575</xdr:rowOff>
    </xdr:to>
    <xdr:grpSp>
      <xdr:nvGrpSpPr>
        <xdr:cNvPr id="3" name="Group 2"/>
        <xdr:cNvGrpSpPr/>
      </xdr:nvGrpSpPr>
      <xdr:grpSpPr>
        <a:xfrm>
          <a:off x="1" y="0"/>
          <a:ext cx="14497050" cy="981075"/>
          <a:chOff x="0" y="0"/>
          <a:chExt cx="14497050" cy="981075"/>
        </a:xfrm>
      </xdr:grpSpPr>
      <xdr:pic>
        <xdr:nvPicPr>
          <xdr:cNvPr id="4" name="Picture 3"/>
          <xdr:cNvPicPr>
            <a:picLocks noChangeAspect="1" noChangeArrowheads="1"/>
          </xdr:cNvPicPr>
        </xdr:nvPicPr>
        <xdr:blipFill>
          <a:blip xmlns:r="http://schemas.openxmlformats.org/officeDocument/2006/relationships" r:embed="rId2" cstate="print"/>
          <a:srcRect/>
          <a:stretch>
            <a:fillRect/>
          </a:stretch>
        </xdr:blipFill>
        <xdr:spPr bwMode="auto">
          <a:xfrm>
            <a:off x="0" y="0"/>
            <a:ext cx="14497050" cy="981075"/>
          </a:xfrm>
          <a:prstGeom prst="rect">
            <a:avLst/>
          </a:prstGeom>
          <a:noFill/>
        </xdr:spPr>
      </xdr:pic>
      <xdr:pic>
        <xdr:nvPicPr>
          <xdr:cNvPr id="5" name="Picture 4" descr="20160322_InteractiveBanner_BP.jpg"/>
          <xdr:cNvPicPr>
            <a:picLocks noChangeAspect="1"/>
          </xdr:cNvPicPr>
        </xdr:nvPicPr>
        <xdr:blipFill>
          <a:blip xmlns:r="http://schemas.openxmlformats.org/officeDocument/2006/relationships" r:embed="rId3" cstate="print"/>
          <a:srcRect t="4423" r="77769" b="9583"/>
          <a:stretch>
            <a:fillRect/>
          </a:stretch>
        </xdr:blipFill>
        <xdr:spPr>
          <a:xfrm>
            <a:off x="238125" y="66675"/>
            <a:ext cx="3232741" cy="841321"/>
          </a:xfrm>
          <a:prstGeom prst="rect">
            <a:avLst/>
          </a:prstGeom>
        </xdr:spPr>
      </xdr:pic>
    </xdr:grpSp>
    <xdr:clientData/>
  </xdr:twoCellAnchor>
  <xdr:twoCellAnchor editAs="absolute">
    <xdr:from>
      <xdr:col>1</xdr:col>
      <xdr:colOff>95250</xdr:colOff>
      <xdr:row>5</xdr:row>
      <xdr:rowOff>57150</xdr:rowOff>
    </xdr:from>
    <xdr:to>
      <xdr:col>13</xdr:col>
      <xdr:colOff>796350</xdr:colOff>
      <xdr:row>6</xdr:row>
      <xdr:rowOff>183450</xdr:rowOff>
    </xdr:to>
    <xdr:grpSp>
      <xdr:nvGrpSpPr>
        <xdr:cNvPr id="6" name="Group 5"/>
        <xdr:cNvGrpSpPr/>
      </xdr:nvGrpSpPr>
      <xdr:grpSpPr>
        <a:xfrm>
          <a:off x="285750" y="1009650"/>
          <a:ext cx="10807125" cy="316800"/>
          <a:chOff x="247650" y="1857375"/>
          <a:chExt cx="10807125" cy="316800"/>
        </a:xfrm>
      </xdr:grpSpPr>
      <xdr:sp macro="" textlink="">
        <xdr:nvSpPr>
          <xdr:cNvPr id="7" name="Rectangle 6">
            <a:hlinkClick xmlns:r="http://schemas.openxmlformats.org/officeDocument/2006/relationships" r:id="rId4" tooltip="Introduction"/>
          </xdr:cNvPr>
          <xdr:cNvSpPr/>
        </xdr:nvSpPr>
        <xdr:spPr>
          <a:xfrm>
            <a:off x="247650" y="1857375"/>
            <a:ext cx="1044000" cy="3168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8" name="Rectangle 7">
            <a:hlinkClick xmlns:r="http://schemas.openxmlformats.org/officeDocument/2006/relationships" r:id="rId5" tooltip="Health board chart"/>
          </xdr:cNvPr>
          <xdr:cNvSpPr/>
        </xdr:nvSpPr>
        <xdr:spPr>
          <a:xfrm>
            <a:off x="1333500" y="1857375"/>
            <a:ext cx="1044000" cy="3168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9" name="Rectangle 8">
            <a:hlinkClick xmlns:r="http://schemas.openxmlformats.org/officeDocument/2006/relationships" r:id="rId6" tooltip="Local authority chart"/>
          </xdr:cNvPr>
          <xdr:cNvSpPr/>
        </xdr:nvSpPr>
        <xdr:spPr>
          <a:xfrm>
            <a:off x="2419350" y="1857375"/>
            <a:ext cx="1044000" cy="3168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10" name="Rectangle 9">
            <a:hlinkClick xmlns:r="http://schemas.openxmlformats.org/officeDocument/2006/relationships" r:id="rId7" tooltip="Other type of output"/>
          </xdr:cNvPr>
          <xdr:cNvSpPr/>
        </xdr:nvSpPr>
        <xdr:spPr>
          <a:xfrm>
            <a:off x="3505200" y="1857375"/>
            <a:ext cx="1044000" cy="3168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11" name="Rectangle 10">
            <a:hlinkClick xmlns:r="http://schemas.openxmlformats.org/officeDocument/2006/relationships" r:id="rId8" tooltip="Other type of output"/>
          </xdr:cNvPr>
          <xdr:cNvSpPr/>
        </xdr:nvSpPr>
        <xdr:spPr>
          <a:xfrm>
            <a:off x="4591050" y="1857375"/>
            <a:ext cx="1044000" cy="3168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12" name="Rectangle 11">
            <a:hlinkClick xmlns:r="http://schemas.openxmlformats.org/officeDocument/2006/relationships" r:id="rId9" tooltip="Technical guide"/>
          </xdr:cNvPr>
          <xdr:cNvSpPr/>
        </xdr:nvSpPr>
        <xdr:spPr>
          <a:xfrm>
            <a:off x="7839075" y="1857375"/>
            <a:ext cx="1044000" cy="3168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13" name="Rectangle 12">
            <a:hlinkClick xmlns:r="http://schemas.openxmlformats.org/officeDocument/2006/relationships" r:id="rId10" tooltip="Interpretation guide"/>
          </xdr:cNvPr>
          <xdr:cNvSpPr/>
        </xdr:nvSpPr>
        <xdr:spPr>
          <a:xfrm>
            <a:off x="8924925" y="1857375"/>
            <a:ext cx="1044000" cy="3168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14" name="Rectangle 13">
            <a:hlinkClick xmlns:r="http://schemas.openxmlformats.org/officeDocument/2006/relationships" r:id="rId11" tooltip="How to copy charts &amp; tables"/>
          </xdr:cNvPr>
          <xdr:cNvSpPr/>
        </xdr:nvSpPr>
        <xdr:spPr>
          <a:xfrm>
            <a:off x="10010775" y="1857375"/>
            <a:ext cx="1044000" cy="3168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grpSp>
    <xdr:clientData/>
  </xdr:twoCellAnchor>
  <xdr:twoCellAnchor editAs="absolute">
    <xdr:from>
      <xdr:col>1</xdr:col>
      <xdr:colOff>114300</xdr:colOff>
      <xdr:row>5</xdr:row>
      <xdr:rowOff>47625</xdr:rowOff>
    </xdr:from>
    <xdr:to>
      <xdr:col>9</xdr:col>
      <xdr:colOff>672525</xdr:colOff>
      <xdr:row>6</xdr:row>
      <xdr:rowOff>173925</xdr:rowOff>
    </xdr:to>
    <xdr:grpSp>
      <xdr:nvGrpSpPr>
        <xdr:cNvPr id="15" name="Group 14"/>
        <xdr:cNvGrpSpPr/>
      </xdr:nvGrpSpPr>
      <xdr:grpSpPr>
        <a:xfrm>
          <a:off x="304800" y="1000125"/>
          <a:ext cx="7492425" cy="316800"/>
          <a:chOff x="4610100" y="6096000"/>
          <a:chExt cx="7492425" cy="316800"/>
        </a:xfrm>
        <a:solidFill>
          <a:schemeClr val="accent1">
            <a:alpha val="0"/>
          </a:schemeClr>
        </a:solidFill>
      </xdr:grpSpPr>
      <xdr:sp macro="" textlink="">
        <xdr:nvSpPr>
          <xdr:cNvPr id="16" name="Rectangle 15">
            <a:hlinkClick xmlns:r="http://schemas.openxmlformats.org/officeDocument/2006/relationships" r:id="rId12" tooltip="Introduction"/>
          </xdr:cNvPr>
          <xdr:cNvSpPr/>
        </xdr:nvSpPr>
        <xdr:spPr>
          <a:xfrm>
            <a:off x="4610100" y="6096000"/>
            <a:ext cx="1044000" cy="316800"/>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17" name="Rectangle 16">
            <a:hlinkClick xmlns:r="http://schemas.openxmlformats.org/officeDocument/2006/relationships" r:id="rId13" tooltip="Participation"/>
          </xdr:cNvPr>
          <xdr:cNvSpPr/>
        </xdr:nvSpPr>
        <xdr:spPr>
          <a:xfrm>
            <a:off x="5695950" y="6096000"/>
            <a:ext cx="1044000" cy="316800"/>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18" name="Rectangle 17">
            <a:hlinkClick xmlns:r="http://schemas.openxmlformats.org/officeDocument/2006/relationships" r:id="rId14" tooltip="Participation trends"/>
          </xdr:cNvPr>
          <xdr:cNvSpPr/>
        </xdr:nvSpPr>
        <xdr:spPr>
          <a:xfrm>
            <a:off x="6781800" y="6096000"/>
            <a:ext cx="1044000" cy="316800"/>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19" name="Rectangle 18">
            <a:hlinkClick xmlns:r="http://schemas.openxmlformats.org/officeDocument/2006/relationships" r:id="rId15" tooltip="Opt outs"/>
          </xdr:cNvPr>
          <xdr:cNvSpPr/>
        </xdr:nvSpPr>
        <xdr:spPr>
          <a:xfrm>
            <a:off x="7867650" y="6096000"/>
            <a:ext cx="1044000" cy="316800"/>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20" name="Rectangle 19">
            <a:hlinkClick xmlns:r="http://schemas.openxmlformats.org/officeDocument/2006/relationships" r:id="rId16" tooltip="Interpretation guide"/>
          </xdr:cNvPr>
          <xdr:cNvSpPr/>
        </xdr:nvSpPr>
        <xdr:spPr>
          <a:xfrm>
            <a:off x="9972675" y="6096000"/>
            <a:ext cx="1044000" cy="316800"/>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21" name="Rectangle 20">
            <a:hlinkClick xmlns:r="http://schemas.openxmlformats.org/officeDocument/2006/relationships" r:id="rId17" tooltip="How to copy charts &amp; tables"/>
          </xdr:cNvPr>
          <xdr:cNvSpPr/>
        </xdr:nvSpPr>
        <xdr:spPr>
          <a:xfrm>
            <a:off x="11058525" y="6096000"/>
            <a:ext cx="1044000" cy="316800"/>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5</xdr:row>
      <xdr:rowOff>0</xdr:rowOff>
    </xdr:from>
    <xdr:to>
      <xdr:col>21</xdr:col>
      <xdr:colOff>504825</xdr:colOff>
      <xdr:row>7</xdr:row>
      <xdr:rowOff>28575</xdr:rowOff>
    </xdr:to>
    <xdr:pic>
      <xdr:nvPicPr>
        <xdr:cNvPr id="7169"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952500"/>
          <a:ext cx="14497050" cy="409575"/>
        </a:xfrm>
        <a:prstGeom prst="rect">
          <a:avLst/>
        </a:prstGeom>
        <a:noFill/>
      </xdr:spPr>
    </xdr:pic>
    <xdr:clientData/>
  </xdr:twoCellAnchor>
  <xdr:twoCellAnchor editAs="absolute">
    <xdr:from>
      <xdr:col>0</xdr:col>
      <xdr:colOff>0</xdr:colOff>
      <xdr:row>0</xdr:row>
      <xdr:rowOff>0</xdr:rowOff>
    </xdr:from>
    <xdr:to>
      <xdr:col>21</xdr:col>
      <xdr:colOff>504825</xdr:colOff>
      <xdr:row>5</xdr:row>
      <xdr:rowOff>28575</xdr:rowOff>
    </xdr:to>
    <xdr:grpSp>
      <xdr:nvGrpSpPr>
        <xdr:cNvPr id="14" name="Group 13"/>
        <xdr:cNvGrpSpPr>
          <a:grpSpLocks noChangeAspect="1"/>
        </xdr:cNvGrpSpPr>
      </xdr:nvGrpSpPr>
      <xdr:grpSpPr>
        <a:xfrm>
          <a:off x="0" y="0"/>
          <a:ext cx="14497050" cy="981075"/>
          <a:chOff x="0" y="0"/>
          <a:chExt cx="14497050" cy="981075"/>
        </a:xfrm>
      </xdr:grpSpPr>
      <xdr:pic>
        <xdr:nvPicPr>
          <xdr:cNvPr id="2" name="Picture 1"/>
          <xdr:cNvPicPr>
            <a:picLocks noChangeAspect="1" noChangeArrowheads="1"/>
          </xdr:cNvPicPr>
        </xdr:nvPicPr>
        <xdr:blipFill>
          <a:blip xmlns:r="http://schemas.openxmlformats.org/officeDocument/2006/relationships" r:embed="rId2" cstate="print"/>
          <a:srcRect/>
          <a:stretch>
            <a:fillRect/>
          </a:stretch>
        </xdr:blipFill>
        <xdr:spPr bwMode="auto">
          <a:xfrm>
            <a:off x="0" y="0"/>
            <a:ext cx="14497050" cy="981075"/>
          </a:xfrm>
          <a:prstGeom prst="rect">
            <a:avLst/>
          </a:prstGeom>
          <a:noFill/>
        </xdr:spPr>
      </xdr:pic>
      <xdr:pic>
        <xdr:nvPicPr>
          <xdr:cNvPr id="4" name="Picture 3" descr="20160322_InteractiveBanner_BP.jpg"/>
          <xdr:cNvPicPr>
            <a:picLocks noChangeAspect="1"/>
          </xdr:cNvPicPr>
        </xdr:nvPicPr>
        <xdr:blipFill>
          <a:blip xmlns:r="http://schemas.openxmlformats.org/officeDocument/2006/relationships" r:embed="rId3" cstate="print"/>
          <a:srcRect t="4423" r="77769" b="9583"/>
          <a:stretch>
            <a:fillRect/>
          </a:stretch>
        </xdr:blipFill>
        <xdr:spPr>
          <a:xfrm>
            <a:off x="238125" y="66675"/>
            <a:ext cx="3232741" cy="841321"/>
          </a:xfrm>
          <a:prstGeom prst="rect">
            <a:avLst/>
          </a:prstGeom>
        </xdr:spPr>
      </xdr:pic>
    </xdr:grpSp>
    <xdr:clientData/>
  </xdr:twoCellAnchor>
  <xdr:twoCellAnchor editAs="absolute">
    <xdr:from>
      <xdr:col>1</xdr:col>
      <xdr:colOff>142875</xdr:colOff>
      <xdr:row>5</xdr:row>
      <xdr:rowOff>28575</xdr:rowOff>
    </xdr:from>
    <xdr:to>
      <xdr:col>10</xdr:col>
      <xdr:colOff>539175</xdr:colOff>
      <xdr:row>6</xdr:row>
      <xdr:rowOff>154875</xdr:rowOff>
    </xdr:to>
    <xdr:grpSp>
      <xdr:nvGrpSpPr>
        <xdr:cNvPr id="15" name="Group 14"/>
        <xdr:cNvGrpSpPr/>
      </xdr:nvGrpSpPr>
      <xdr:grpSpPr>
        <a:xfrm>
          <a:off x="333375" y="981075"/>
          <a:ext cx="7492425" cy="316800"/>
          <a:chOff x="4610100" y="6096000"/>
          <a:chExt cx="7492425" cy="316800"/>
        </a:xfrm>
        <a:solidFill>
          <a:schemeClr val="accent1">
            <a:alpha val="0"/>
          </a:schemeClr>
        </a:solidFill>
      </xdr:grpSpPr>
      <xdr:sp macro="" textlink="">
        <xdr:nvSpPr>
          <xdr:cNvPr id="16" name="Rectangle 15">
            <a:hlinkClick xmlns:r="http://schemas.openxmlformats.org/officeDocument/2006/relationships" r:id="rId4" tooltip="Introduction"/>
          </xdr:cNvPr>
          <xdr:cNvSpPr/>
        </xdr:nvSpPr>
        <xdr:spPr>
          <a:xfrm>
            <a:off x="4610100" y="6096000"/>
            <a:ext cx="1044000" cy="316800"/>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17" name="Rectangle 16">
            <a:hlinkClick xmlns:r="http://schemas.openxmlformats.org/officeDocument/2006/relationships" r:id="rId5" tooltip="Participation"/>
          </xdr:cNvPr>
          <xdr:cNvSpPr/>
        </xdr:nvSpPr>
        <xdr:spPr>
          <a:xfrm>
            <a:off x="5695950" y="6096000"/>
            <a:ext cx="1044000" cy="316800"/>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18" name="Rectangle 17">
            <a:hlinkClick xmlns:r="http://schemas.openxmlformats.org/officeDocument/2006/relationships" r:id="rId6" tooltip="Participation trends"/>
          </xdr:cNvPr>
          <xdr:cNvSpPr/>
        </xdr:nvSpPr>
        <xdr:spPr>
          <a:xfrm>
            <a:off x="6781800" y="6096000"/>
            <a:ext cx="1044000" cy="316800"/>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19" name="Rectangle 18">
            <a:hlinkClick xmlns:r="http://schemas.openxmlformats.org/officeDocument/2006/relationships" r:id="rId7" tooltip="Opt outs"/>
          </xdr:cNvPr>
          <xdr:cNvSpPr/>
        </xdr:nvSpPr>
        <xdr:spPr>
          <a:xfrm>
            <a:off x="7867650" y="6096000"/>
            <a:ext cx="1044000" cy="316800"/>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20" name="Rectangle 19">
            <a:hlinkClick xmlns:r="http://schemas.openxmlformats.org/officeDocument/2006/relationships" r:id="rId8" tooltip="Interpretation guide"/>
          </xdr:cNvPr>
          <xdr:cNvSpPr/>
        </xdr:nvSpPr>
        <xdr:spPr>
          <a:xfrm>
            <a:off x="9972675" y="6096000"/>
            <a:ext cx="1044000" cy="316800"/>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21" name="Rectangle 20">
            <a:hlinkClick xmlns:r="http://schemas.openxmlformats.org/officeDocument/2006/relationships" r:id="rId9" tooltip="How to copy charts &amp; tables"/>
          </xdr:cNvPr>
          <xdr:cNvSpPr/>
        </xdr:nvSpPr>
        <xdr:spPr>
          <a:xfrm>
            <a:off x="11058525" y="6096000"/>
            <a:ext cx="1044000" cy="316800"/>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grp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5</xdr:row>
      <xdr:rowOff>0</xdr:rowOff>
    </xdr:from>
    <xdr:to>
      <xdr:col>21</xdr:col>
      <xdr:colOff>590550</xdr:colOff>
      <xdr:row>7</xdr:row>
      <xdr:rowOff>28575</xdr:rowOff>
    </xdr:to>
    <xdr:pic>
      <xdr:nvPicPr>
        <xdr:cNvPr id="8193"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952500"/>
          <a:ext cx="14497050" cy="409575"/>
        </a:xfrm>
        <a:prstGeom prst="rect">
          <a:avLst/>
        </a:prstGeom>
        <a:noFill/>
      </xdr:spPr>
    </xdr:pic>
    <xdr:clientData/>
  </xdr:twoCellAnchor>
  <xdr:twoCellAnchor editAs="absolute">
    <xdr:from>
      <xdr:col>0</xdr:col>
      <xdr:colOff>0</xdr:colOff>
      <xdr:row>0</xdr:row>
      <xdr:rowOff>0</xdr:rowOff>
    </xdr:from>
    <xdr:to>
      <xdr:col>21</xdr:col>
      <xdr:colOff>590550</xdr:colOff>
      <xdr:row>5</xdr:row>
      <xdr:rowOff>28575</xdr:rowOff>
    </xdr:to>
    <xdr:grpSp>
      <xdr:nvGrpSpPr>
        <xdr:cNvPr id="14" name="Group 13"/>
        <xdr:cNvGrpSpPr>
          <a:grpSpLocks noChangeAspect="1"/>
        </xdr:cNvGrpSpPr>
      </xdr:nvGrpSpPr>
      <xdr:grpSpPr>
        <a:xfrm>
          <a:off x="0" y="0"/>
          <a:ext cx="14497050" cy="981075"/>
          <a:chOff x="0" y="0"/>
          <a:chExt cx="14497050" cy="981075"/>
        </a:xfrm>
      </xdr:grpSpPr>
      <xdr:pic>
        <xdr:nvPicPr>
          <xdr:cNvPr id="2" name="Picture 1"/>
          <xdr:cNvPicPr>
            <a:picLocks noChangeAspect="1" noChangeArrowheads="1"/>
          </xdr:cNvPicPr>
        </xdr:nvPicPr>
        <xdr:blipFill>
          <a:blip xmlns:r="http://schemas.openxmlformats.org/officeDocument/2006/relationships" r:embed="rId2" cstate="print"/>
          <a:srcRect/>
          <a:stretch>
            <a:fillRect/>
          </a:stretch>
        </xdr:blipFill>
        <xdr:spPr bwMode="auto">
          <a:xfrm>
            <a:off x="0" y="0"/>
            <a:ext cx="14497050" cy="981075"/>
          </a:xfrm>
          <a:prstGeom prst="rect">
            <a:avLst/>
          </a:prstGeom>
          <a:noFill/>
        </xdr:spPr>
      </xdr:pic>
      <xdr:pic>
        <xdr:nvPicPr>
          <xdr:cNvPr id="15" name="Picture 14" descr="20160322_InteractiveBanner_BP.jpg"/>
          <xdr:cNvPicPr>
            <a:picLocks noChangeAspect="1"/>
          </xdr:cNvPicPr>
        </xdr:nvPicPr>
        <xdr:blipFill>
          <a:blip xmlns:r="http://schemas.openxmlformats.org/officeDocument/2006/relationships" r:embed="rId3" cstate="print"/>
          <a:srcRect t="4423" r="77769" b="9583"/>
          <a:stretch>
            <a:fillRect/>
          </a:stretch>
        </xdr:blipFill>
        <xdr:spPr>
          <a:xfrm>
            <a:off x="238125" y="66675"/>
            <a:ext cx="3232741" cy="841321"/>
          </a:xfrm>
          <a:prstGeom prst="rect">
            <a:avLst/>
          </a:prstGeom>
        </xdr:spPr>
      </xdr:pic>
    </xdr:grpSp>
    <xdr:clientData/>
  </xdr:twoCellAnchor>
  <xdr:twoCellAnchor editAs="absolute">
    <xdr:from>
      <xdr:col>1</xdr:col>
      <xdr:colOff>104775</xdr:colOff>
      <xdr:row>5</xdr:row>
      <xdr:rowOff>47625</xdr:rowOff>
    </xdr:from>
    <xdr:to>
      <xdr:col>10</xdr:col>
      <xdr:colOff>586800</xdr:colOff>
      <xdr:row>6</xdr:row>
      <xdr:rowOff>173925</xdr:rowOff>
    </xdr:to>
    <xdr:grpSp>
      <xdr:nvGrpSpPr>
        <xdr:cNvPr id="16" name="Group 15"/>
        <xdr:cNvGrpSpPr/>
      </xdr:nvGrpSpPr>
      <xdr:grpSpPr>
        <a:xfrm>
          <a:off x="295275" y="1000125"/>
          <a:ext cx="7492425" cy="316800"/>
          <a:chOff x="4610100" y="6096000"/>
          <a:chExt cx="7492425" cy="316800"/>
        </a:xfrm>
        <a:solidFill>
          <a:schemeClr val="accent1">
            <a:alpha val="0"/>
          </a:schemeClr>
        </a:solidFill>
      </xdr:grpSpPr>
      <xdr:sp macro="" textlink="">
        <xdr:nvSpPr>
          <xdr:cNvPr id="17" name="Rectangle 16">
            <a:hlinkClick xmlns:r="http://schemas.openxmlformats.org/officeDocument/2006/relationships" r:id="rId4" tooltip="Introduction"/>
          </xdr:cNvPr>
          <xdr:cNvSpPr/>
        </xdr:nvSpPr>
        <xdr:spPr>
          <a:xfrm>
            <a:off x="4610100" y="6096000"/>
            <a:ext cx="1044000" cy="316800"/>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18" name="Rectangle 17">
            <a:hlinkClick xmlns:r="http://schemas.openxmlformats.org/officeDocument/2006/relationships" r:id="rId5" tooltip="Participation"/>
          </xdr:cNvPr>
          <xdr:cNvSpPr/>
        </xdr:nvSpPr>
        <xdr:spPr>
          <a:xfrm>
            <a:off x="5695950" y="6096000"/>
            <a:ext cx="1044000" cy="316800"/>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19" name="Rectangle 18">
            <a:hlinkClick xmlns:r="http://schemas.openxmlformats.org/officeDocument/2006/relationships" r:id="rId6" tooltip="Participation trends"/>
          </xdr:cNvPr>
          <xdr:cNvSpPr/>
        </xdr:nvSpPr>
        <xdr:spPr>
          <a:xfrm>
            <a:off x="6781800" y="6096000"/>
            <a:ext cx="1044000" cy="316800"/>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20" name="Rectangle 19">
            <a:hlinkClick xmlns:r="http://schemas.openxmlformats.org/officeDocument/2006/relationships" r:id="rId7" tooltip="Opt outs"/>
          </xdr:cNvPr>
          <xdr:cNvSpPr/>
        </xdr:nvSpPr>
        <xdr:spPr>
          <a:xfrm>
            <a:off x="7867650" y="6096000"/>
            <a:ext cx="1044000" cy="316800"/>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21" name="Rectangle 20">
            <a:hlinkClick xmlns:r="http://schemas.openxmlformats.org/officeDocument/2006/relationships" r:id="rId8" tooltip="Interpretation guide"/>
          </xdr:cNvPr>
          <xdr:cNvSpPr/>
        </xdr:nvSpPr>
        <xdr:spPr>
          <a:xfrm>
            <a:off x="9972675" y="6096000"/>
            <a:ext cx="1044000" cy="316800"/>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22" name="Rectangle 21">
            <a:hlinkClick xmlns:r="http://schemas.openxmlformats.org/officeDocument/2006/relationships" r:id="rId9" tooltip="How to copy charts &amp; tables"/>
          </xdr:cNvPr>
          <xdr:cNvSpPr/>
        </xdr:nvSpPr>
        <xdr:spPr>
          <a:xfrm>
            <a:off x="11058525" y="6096000"/>
            <a:ext cx="1044000" cy="316800"/>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grpSp>
    <xdr:clientData/>
  </xdr:twoCellAnchor>
  <xdr:twoCellAnchor editAs="absolute">
    <xdr:from>
      <xdr:col>1</xdr:col>
      <xdr:colOff>123825</xdr:colOff>
      <xdr:row>5</xdr:row>
      <xdr:rowOff>38100</xdr:rowOff>
    </xdr:from>
    <xdr:to>
      <xdr:col>10</xdr:col>
      <xdr:colOff>605850</xdr:colOff>
      <xdr:row>6</xdr:row>
      <xdr:rowOff>164400</xdr:rowOff>
    </xdr:to>
    <xdr:grpSp>
      <xdr:nvGrpSpPr>
        <xdr:cNvPr id="23" name="Group 22"/>
        <xdr:cNvGrpSpPr/>
      </xdr:nvGrpSpPr>
      <xdr:grpSpPr>
        <a:xfrm>
          <a:off x="314325" y="990600"/>
          <a:ext cx="7492425" cy="316800"/>
          <a:chOff x="4610100" y="6096000"/>
          <a:chExt cx="7492425" cy="316800"/>
        </a:xfrm>
        <a:solidFill>
          <a:schemeClr val="accent1">
            <a:alpha val="0"/>
          </a:schemeClr>
        </a:solidFill>
      </xdr:grpSpPr>
      <xdr:sp macro="" textlink="">
        <xdr:nvSpPr>
          <xdr:cNvPr id="24" name="Rectangle 23">
            <a:hlinkClick xmlns:r="http://schemas.openxmlformats.org/officeDocument/2006/relationships" r:id="rId4" tooltip="Introduction"/>
          </xdr:cNvPr>
          <xdr:cNvSpPr/>
        </xdr:nvSpPr>
        <xdr:spPr>
          <a:xfrm>
            <a:off x="4610100" y="6096000"/>
            <a:ext cx="1044000" cy="316800"/>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25" name="Rectangle 24">
            <a:hlinkClick xmlns:r="http://schemas.openxmlformats.org/officeDocument/2006/relationships" r:id="rId5" tooltip="Participation"/>
          </xdr:cNvPr>
          <xdr:cNvSpPr/>
        </xdr:nvSpPr>
        <xdr:spPr>
          <a:xfrm>
            <a:off x="5695950" y="6096000"/>
            <a:ext cx="1044000" cy="316800"/>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26" name="Rectangle 25">
            <a:hlinkClick xmlns:r="http://schemas.openxmlformats.org/officeDocument/2006/relationships" r:id="rId6" tooltip="Participation trends"/>
          </xdr:cNvPr>
          <xdr:cNvSpPr/>
        </xdr:nvSpPr>
        <xdr:spPr>
          <a:xfrm>
            <a:off x="6781800" y="6096000"/>
            <a:ext cx="1044000" cy="316800"/>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27" name="Rectangle 26">
            <a:hlinkClick xmlns:r="http://schemas.openxmlformats.org/officeDocument/2006/relationships" r:id="rId7" tooltip="Opt outs"/>
          </xdr:cNvPr>
          <xdr:cNvSpPr/>
        </xdr:nvSpPr>
        <xdr:spPr>
          <a:xfrm>
            <a:off x="7867650" y="6096000"/>
            <a:ext cx="1044000" cy="316800"/>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28" name="Rectangle 27">
            <a:hlinkClick xmlns:r="http://schemas.openxmlformats.org/officeDocument/2006/relationships" r:id="rId8" tooltip="Interpretation guide"/>
          </xdr:cNvPr>
          <xdr:cNvSpPr/>
        </xdr:nvSpPr>
        <xdr:spPr>
          <a:xfrm>
            <a:off x="9972675" y="6096000"/>
            <a:ext cx="1044000" cy="316800"/>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29" name="Rectangle 28">
            <a:hlinkClick xmlns:r="http://schemas.openxmlformats.org/officeDocument/2006/relationships" r:id="rId9" tooltip="How to copy charts &amp; tables"/>
          </xdr:cNvPr>
          <xdr:cNvSpPr/>
        </xdr:nvSpPr>
        <xdr:spPr>
          <a:xfrm>
            <a:off x="11058525" y="6096000"/>
            <a:ext cx="1044000" cy="316800"/>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grpSp>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209550</xdr:colOff>
      <xdr:row>25</xdr:row>
      <xdr:rowOff>171450</xdr:rowOff>
    </xdr:from>
    <xdr:to>
      <xdr:col>5</xdr:col>
      <xdr:colOff>504450</xdr:colOff>
      <xdr:row>42</xdr:row>
      <xdr:rowOff>190093</xdr:rowOff>
    </xdr:to>
    <xdr:pic>
      <xdr:nvPicPr>
        <xdr:cNvPr id="3" name="Picture 2"/>
        <xdr:cNvPicPr>
          <a:picLocks noChangeAspect="1"/>
        </xdr:cNvPicPr>
      </xdr:nvPicPr>
      <xdr:blipFill>
        <a:blip xmlns:r="http://schemas.openxmlformats.org/officeDocument/2006/relationships" r:embed="rId1"/>
        <a:stretch>
          <a:fillRect/>
        </a:stretch>
      </xdr:blipFill>
      <xdr:spPr>
        <a:xfrm>
          <a:off x="209550" y="4933950"/>
          <a:ext cx="3000000" cy="3257143"/>
        </a:xfrm>
        <a:prstGeom prst="rect">
          <a:avLst/>
        </a:prstGeom>
      </xdr:spPr>
    </xdr:pic>
    <xdr:clientData/>
  </xdr:twoCellAnchor>
  <xdr:twoCellAnchor editAs="oneCell">
    <xdr:from>
      <xdr:col>0</xdr:col>
      <xdr:colOff>161926</xdr:colOff>
      <xdr:row>11</xdr:row>
      <xdr:rowOff>85726</xdr:rowOff>
    </xdr:from>
    <xdr:to>
      <xdr:col>18</xdr:col>
      <xdr:colOff>466726</xdr:colOff>
      <xdr:row>23</xdr:row>
      <xdr:rowOff>136432</xdr:rowOff>
    </xdr:to>
    <xdr:pic>
      <xdr:nvPicPr>
        <xdr:cNvPr id="2" name="Picture 1"/>
        <xdr:cNvPicPr>
          <a:picLocks noChangeAspect="1"/>
        </xdr:cNvPicPr>
      </xdr:nvPicPr>
      <xdr:blipFill>
        <a:blip xmlns:r="http://schemas.openxmlformats.org/officeDocument/2006/relationships" r:embed="rId2"/>
        <a:stretch>
          <a:fillRect/>
        </a:stretch>
      </xdr:blipFill>
      <xdr:spPr>
        <a:xfrm>
          <a:off x="161926" y="2181226"/>
          <a:ext cx="10934700" cy="2336706"/>
        </a:xfrm>
        <a:prstGeom prst="rect">
          <a:avLst/>
        </a:prstGeom>
      </xdr:spPr>
    </xdr:pic>
    <xdr:clientData/>
  </xdr:twoCellAnchor>
  <xdr:twoCellAnchor editAs="oneCell">
    <xdr:from>
      <xdr:col>0</xdr:col>
      <xdr:colOff>0</xdr:colOff>
      <xdr:row>5</xdr:row>
      <xdr:rowOff>0</xdr:rowOff>
    </xdr:from>
    <xdr:to>
      <xdr:col>24</xdr:col>
      <xdr:colOff>209550</xdr:colOff>
      <xdr:row>7</xdr:row>
      <xdr:rowOff>28575</xdr:rowOff>
    </xdr:to>
    <xdr:pic>
      <xdr:nvPicPr>
        <xdr:cNvPr id="9217" name="Picture 1"/>
        <xdr:cNvPicPr>
          <a:picLocks noChangeAspect="1" noChangeArrowheads="1"/>
        </xdr:cNvPicPr>
      </xdr:nvPicPr>
      <xdr:blipFill>
        <a:blip xmlns:r="http://schemas.openxmlformats.org/officeDocument/2006/relationships" r:embed="rId3" cstate="print"/>
        <a:srcRect/>
        <a:stretch>
          <a:fillRect/>
        </a:stretch>
      </xdr:blipFill>
      <xdr:spPr bwMode="auto">
        <a:xfrm>
          <a:off x="0" y="952500"/>
          <a:ext cx="14497050" cy="409575"/>
        </a:xfrm>
        <a:prstGeom prst="rect">
          <a:avLst/>
        </a:prstGeom>
        <a:noFill/>
      </xdr:spPr>
    </xdr:pic>
    <xdr:clientData/>
  </xdr:twoCellAnchor>
  <xdr:twoCellAnchor editAs="absolute">
    <xdr:from>
      <xdr:col>0</xdr:col>
      <xdr:colOff>0</xdr:colOff>
      <xdr:row>0</xdr:row>
      <xdr:rowOff>0</xdr:rowOff>
    </xdr:from>
    <xdr:to>
      <xdr:col>24</xdr:col>
      <xdr:colOff>209550</xdr:colOff>
      <xdr:row>5</xdr:row>
      <xdr:rowOff>28575</xdr:rowOff>
    </xdr:to>
    <xdr:grpSp>
      <xdr:nvGrpSpPr>
        <xdr:cNvPr id="22" name="Group 21"/>
        <xdr:cNvGrpSpPr>
          <a:grpSpLocks noChangeAspect="1"/>
        </xdr:cNvGrpSpPr>
      </xdr:nvGrpSpPr>
      <xdr:grpSpPr>
        <a:xfrm>
          <a:off x="0" y="0"/>
          <a:ext cx="14497050" cy="981075"/>
          <a:chOff x="0" y="0"/>
          <a:chExt cx="14497050" cy="981075"/>
        </a:xfrm>
      </xdr:grpSpPr>
      <xdr:pic>
        <xdr:nvPicPr>
          <xdr:cNvPr id="5121" name="Picture 1"/>
          <xdr:cNvPicPr>
            <a:picLocks noChangeAspect="1" noChangeArrowheads="1"/>
          </xdr:cNvPicPr>
        </xdr:nvPicPr>
        <xdr:blipFill>
          <a:blip xmlns:r="http://schemas.openxmlformats.org/officeDocument/2006/relationships" r:embed="rId4" cstate="print"/>
          <a:srcRect/>
          <a:stretch>
            <a:fillRect/>
          </a:stretch>
        </xdr:blipFill>
        <xdr:spPr bwMode="auto">
          <a:xfrm>
            <a:off x="0" y="0"/>
            <a:ext cx="14497050" cy="981075"/>
          </a:xfrm>
          <a:prstGeom prst="rect">
            <a:avLst/>
          </a:prstGeom>
          <a:noFill/>
        </xdr:spPr>
      </xdr:pic>
      <xdr:pic>
        <xdr:nvPicPr>
          <xdr:cNvPr id="48" name="Picture 47" descr="20160322_InteractiveBanner_BP.jpg"/>
          <xdr:cNvPicPr>
            <a:picLocks noChangeAspect="1"/>
          </xdr:cNvPicPr>
        </xdr:nvPicPr>
        <xdr:blipFill>
          <a:blip xmlns:r="http://schemas.openxmlformats.org/officeDocument/2006/relationships" r:embed="rId5" cstate="print"/>
          <a:srcRect t="4423" r="77769" b="9583"/>
          <a:stretch>
            <a:fillRect/>
          </a:stretch>
        </xdr:blipFill>
        <xdr:spPr>
          <a:xfrm>
            <a:off x="238125" y="66675"/>
            <a:ext cx="3232741" cy="841321"/>
          </a:xfrm>
          <a:prstGeom prst="rect">
            <a:avLst/>
          </a:prstGeom>
        </xdr:spPr>
      </xdr:pic>
    </xdr:grpSp>
    <xdr:clientData/>
  </xdr:twoCellAnchor>
  <xdr:twoCellAnchor>
    <xdr:from>
      <xdr:col>1</xdr:col>
      <xdr:colOff>28576</xdr:colOff>
      <xdr:row>8</xdr:row>
      <xdr:rowOff>161926</xdr:rowOff>
    </xdr:from>
    <xdr:to>
      <xdr:col>2</xdr:col>
      <xdr:colOff>466726</xdr:colOff>
      <xdr:row>11</xdr:row>
      <xdr:rowOff>161926</xdr:rowOff>
    </xdr:to>
    <xdr:sp macro="" textlink="">
      <xdr:nvSpPr>
        <xdr:cNvPr id="23" name="TextBox 22"/>
        <xdr:cNvSpPr txBox="1"/>
      </xdr:nvSpPr>
      <xdr:spPr>
        <a:xfrm>
          <a:off x="295276" y="1685926"/>
          <a:ext cx="1047750" cy="571500"/>
        </a:xfrm>
        <a:prstGeom prst="rect">
          <a:avLst/>
        </a:prstGeom>
        <a:solidFill>
          <a:schemeClr val="lt1"/>
        </a:solidFill>
        <a:ln w="12700" cmpd="sng">
          <a:solidFill>
            <a:srgbClr val="386698"/>
          </a:solidFill>
          <a:prstDash val="sysDot"/>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algn="ctr" defTabSz="914400" eaLnBrk="1" fontAlgn="auto" latinLnBrk="0" hangingPunct="1">
            <a:lnSpc>
              <a:spcPct val="100000"/>
            </a:lnSpc>
            <a:spcBef>
              <a:spcPts val="0"/>
            </a:spcBef>
            <a:spcAft>
              <a:spcPts val="0"/>
            </a:spcAft>
            <a:buClrTx/>
            <a:buSzTx/>
            <a:buFontTx/>
            <a:buNone/>
            <a:tabLst/>
            <a:defRPr/>
          </a:pPr>
          <a:r>
            <a:rPr lang="en-GB" sz="800">
              <a:solidFill>
                <a:schemeClr val="dk1"/>
              </a:solidFill>
              <a:latin typeface="Verdana" pitchFamily="34" charset="0"/>
              <a:ea typeface="+mn-ea"/>
              <a:cs typeface="+mn-cs"/>
            </a:rPr>
            <a:t>Number of children eligible to be measured</a:t>
          </a:r>
          <a:endParaRPr lang="en-GB" sz="900">
            <a:latin typeface="Verdana" pitchFamily="34" charset="0"/>
          </a:endParaRPr>
        </a:p>
      </xdr:txBody>
    </xdr:sp>
    <xdr:clientData/>
  </xdr:twoCellAnchor>
  <xdr:twoCellAnchor>
    <xdr:from>
      <xdr:col>2</xdr:col>
      <xdr:colOff>457200</xdr:colOff>
      <xdr:row>12</xdr:row>
      <xdr:rowOff>0</xdr:rowOff>
    </xdr:from>
    <xdr:to>
      <xdr:col>3</xdr:col>
      <xdr:colOff>257176</xdr:colOff>
      <xdr:row>15</xdr:row>
      <xdr:rowOff>47625</xdr:rowOff>
    </xdr:to>
    <xdr:cxnSp macro="">
      <xdr:nvCxnSpPr>
        <xdr:cNvPr id="24" name="Straight Arrow Connector 23"/>
        <xdr:cNvCxnSpPr/>
      </xdr:nvCxnSpPr>
      <xdr:spPr bwMode="auto">
        <a:xfrm>
          <a:off x="1333500" y="2095500"/>
          <a:ext cx="409576" cy="619125"/>
        </a:xfrm>
        <a:prstGeom prst="straightConnector1">
          <a:avLst/>
        </a:prstGeom>
        <a:ln w="12700">
          <a:solidFill>
            <a:srgbClr val="386698"/>
          </a:solidFill>
          <a:prstDash val="sysDot"/>
          <a:tailEnd type="stealt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209550</xdr:colOff>
      <xdr:row>8</xdr:row>
      <xdr:rowOff>104775</xdr:rowOff>
    </xdr:from>
    <xdr:to>
      <xdr:col>5</xdr:col>
      <xdr:colOff>257175</xdr:colOff>
      <xdr:row>11</xdr:row>
      <xdr:rowOff>66675</xdr:rowOff>
    </xdr:to>
    <xdr:sp macro="" textlink="">
      <xdr:nvSpPr>
        <xdr:cNvPr id="28" name="TextBox 27"/>
        <xdr:cNvSpPr txBox="1"/>
      </xdr:nvSpPr>
      <xdr:spPr>
        <a:xfrm>
          <a:off x="1695450" y="1628775"/>
          <a:ext cx="1266825" cy="533400"/>
        </a:xfrm>
        <a:prstGeom prst="rect">
          <a:avLst/>
        </a:prstGeom>
        <a:solidFill>
          <a:schemeClr val="lt1"/>
        </a:solidFill>
        <a:ln w="12700" cmpd="sng">
          <a:solidFill>
            <a:srgbClr val="386698"/>
          </a:solidFill>
          <a:prstDash val="sysDot"/>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algn="ctr" defTabSz="914400" eaLnBrk="1" fontAlgn="auto" latinLnBrk="0" hangingPunct="1">
            <a:lnSpc>
              <a:spcPct val="100000"/>
            </a:lnSpc>
            <a:spcBef>
              <a:spcPts val="0"/>
            </a:spcBef>
            <a:spcAft>
              <a:spcPts val="0"/>
            </a:spcAft>
            <a:buClrTx/>
            <a:buSzTx/>
            <a:buFontTx/>
            <a:buNone/>
            <a:tabLst/>
            <a:defRPr/>
          </a:pPr>
          <a:r>
            <a:rPr lang="en-GB" sz="800">
              <a:solidFill>
                <a:schemeClr val="dk1"/>
              </a:solidFill>
              <a:latin typeface="Verdana" pitchFamily="34" charset="0"/>
              <a:ea typeface="+mn-ea"/>
              <a:cs typeface="+mn-cs"/>
            </a:rPr>
            <a:t>Number of eligilbe children with a valid measurement</a:t>
          </a:r>
          <a:endParaRPr lang="en-GB" sz="900">
            <a:latin typeface="Verdana" pitchFamily="34" charset="0"/>
          </a:endParaRPr>
        </a:p>
      </xdr:txBody>
    </xdr:sp>
    <xdr:clientData/>
  </xdr:twoCellAnchor>
  <xdr:twoCellAnchor>
    <xdr:from>
      <xdr:col>5</xdr:col>
      <xdr:colOff>361948</xdr:colOff>
      <xdr:row>8</xdr:row>
      <xdr:rowOff>104775</xdr:rowOff>
    </xdr:from>
    <xdr:to>
      <xdr:col>8</xdr:col>
      <xdr:colOff>228599</xdr:colOff>
      <xdr:row>11</xdr:row>
      <xdr:rowOff>66675</xdr:rowOff>
    </xdr:to>
    <xdr:sp macro="" textlink="">
      <xdr:nvSpPr>
        <xdr:cNvPr id="30" name="TextBox 29"/>
        <xdr:cNvSpPr txBox="1"/>
      </xdr:nvSpPr>
      <xdr:spPr>
        <a:xfrm>
          <a:off x="3067048" y="1438275"/>
          <a:ext cx="1695451" cy="533400"/>
        </a:xfrm>
        <a:prstGeom prst="rect">
          <a:avLst/>
        </a:prstGeom>
        <a:solidFill>
          <a:schemeClr val="lt1"/>
        </a:solidFill>
        <a:ln w="12700" cmpd="sng">
          <a:solidFill>
            <a:srgbClr val="386698"/>
          </a:solidFill>
          <a:prstDash val="sysDot"/>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algn="ctr" defTabSz="914400" eaLnBrk="1" fontAlgn="auto" latinLnBrk="0" hangingPunct="1">
            <a:lnSpc>
              <a:spcPct val="100000"/>
            </a:lnSpc>
            <a:spcBef>
              <a:spcPts val="0"/>
            </a:spcBef>
            <a:spcAft>
              <a:spcPts val="0"/>
            </a:spcAft>
            <a:buClrTx/>
            <a:buSzTx/>
            <a:buFontTx/>
            <a:buNone/>
            <a:tabLst/>
            <a:defRPr/>
          </a:pPr>
          <a:r>
            <a:rPr lang="en-GB" sz="800">
              <a:solidFill>
                <a:schemeClr val="dk1"/>
              </a:solidFill>
              <a:latin typeface="Verdana" pitchFamily="34" charset="0"/>
              <a:ea typeface="+mn-ea"/>
              <a:cs typeface="+mn-cs"/>
            </a:rPr>
            <a:t>Number of eligible children who were not measured or measurement was invalid</a:t>
          </a:r>
          <a:endParaRPr lang="en-GB" sz="900">
            <a:latin typeface="Verdana" pitchFamily="34" charset="0"/>
          </a:endParaRPr>
        </a:p>
      </xdr:txBody>
    </xdr:sp>
    <xdr:clientData/>
  </xdr:twoCellAnchor>
  <xdr:twoCellAnchor>
    <xdr:from>
      <xdr:col>8</xdr:col>
      <xdr:colOff>542925</xdr:colOff>
      <xdr:row>8</xdr:row>
      <xdr:rowOff>161925</xdr:rowOff>
    </xdr:from>
    <xdr:to>
      <xdr:col>10</xdr:col>
      <xdr:colOff>447675</xdr:colOff>
      <xdr:row>11</xdr:row>
      <xdr:rowOff>123825</xdr:rowOff>
    </xdr:to>
    <xdr:sp macro="" textlink="">
      <xdr:nvSpPr>
        <xdr:cNvPr id="31" name="TextBox 30"/>
        <xdr:cNvSpPr txBox="1"/>
      </xdr:nvSpPr>
      <xdr:spPr>
        <a:xfrm>
          <a:off x="5076825" y="1685925"/>
          <a:ext cx="1123950" cy="533400"/>
        </a:xfrm>
        <a:prstGeom prst="rect">
          <a:avLst/>
        </a:prstGeom>
        <a:solidFill>
          <a:schemeClr val="lt1"/>
        </a:solidFill>
        <a:ln w="12700" cmpd="sng">
          <a:solidFill>
            <a:srgbClr val="386698"/>
          </a:solidFill>
          <a:prstDash val="sysDot"/>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algn="ctr" defTabSz="914400" eaLnBrk="1" fontAlgn="auto" latinLnBrk="0" hangingPunct="1">
            <a:lnSpc>
              <a:spcPct val="100000"/>
            </a:lnSpc>
            <a:spcBef>
              <a:spcPts val="0"/>
            </a:spcBef>
            <a:spcAft>
              <a:spcPts val="0"/>
            </a:spcAft>
            <a:buClrTx/>
            <a:buSzTx/>
            <a:buFontTx/>
            <a:buNone/>
            <a:tabLst/>
            <a:defRPr/>
          </a:pPr>
          <a:r>
            <a:rPr lang="en-GB" sz="800">
              <a:solidFill>
                <a:schemeClr val="dk1"/>
              </a:solidFill>
              <a:latin typeface="Verdana" pitchFamily="34" charset="0"/>
              <a:ea typeface="+mn-ea"/>
              <a:cs typeface="+mn-cs"/>
            </a:rPr>
            <a:t>Percentage of eligible children participating</a:t>
          </a:r>
          <a:endParaRPr lang="en-GB" sz="900">
            <a:latin typeface="Verdana" pitchFamily="34" charset="0"/>
          </a:endParaRPr>
        </a:p>
      </xdr:txBody>
    </xdr:sp>
    <xdr:clientData/>
  </xdr:twoCellAnchor>
  <xdr:twoCellAnchor>
    <xdr:from>
      <xdr:col>7</xdr:col>
      <xdr:colOff>419102</xdr:colOff>
      <xdr:row>9</xdr:row>
      <xdr:rowOff>142875</xdr:rowOff>
    </xdr:from>
    <xdr:to>
      <xdr:col>9</xdr:col>
      <xdr:colOff>0</xdr:colOff>
      <xdr:row>14</xdr:row>
      <xdr:rowOff>85725</xdr:rowOff>
    </xdr:to>
    <xdr:cxnSp macro="">
      <xdr:nvCxnSpPr>
        <xdr:cNvPr id="32" name="Straight Arrow Connector 31"/>
        <xdr:cNvCxnSpPr/>
      </xdr:nvCxnSpPr>
      <xdr:spPr bwMode="auto">
        <a:xfrm flipH="1">
          <a:off x="4343402" y="1857375"/>
          <a:ext cx="800098" cy="895350"/>
        </a:xfrm>
        <a:prstGeom prst="straightConnector1">
          <a:avLst/>
        </a:prstGeom>
        <a:ln w="12700">
          <a:solidFill>
            <a:srgbClr val="386698"/>
          </a:solidFill>
          <a:prstDash val="sysDot"/>
          <a:tailEnd type="stealt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466726</xdr:colOff>
      <xdr:row>11</xdr:row>
      <xdr:rowOff>66675</xdr:rowOff>
    </xdr:from>
    <xdr:to>
      <xdr:col>4</xdr:col>
      <xdr:colOff>476250</xdr:colOff>
      <xdr:row>14</xdr:row>
      <xdr:rowOff>85725</xdr:rowOff>
    </xdr:to>
    <xdr:cxnSp macro="">
      <xdr:nvCxnSpPr>
        <xdr:cNvPr id="50" name="Straight Arrow Connector 49"/>
        <xdr:cNvCxnSpPr/>
      </xdr:nvCxnSpPr>
      <xdr:spPr bwMode="auto">
        <a:xfrm>
          <a:off x="2562226" y="2162175"/>
          <a:ext cx="9524" cy="590550"/>
        </a:xfrm>
        <a:prstGeom prst="straightConnector1">
          <a:avLst/>
        </a:prstGeom>
        <a:ln w="12700">
          <a:solidFill>
            <a:srgbClr val="386698"/>
          </a:solidFill>
          <a:prstDash val="sysDot"/>
          <a:tailEnd type="stealt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276225</xdr:colOff>
      <xdr:row>11</xdr:row>
      <xdr:rowOff>76200</xdr:rowOff>
    </xdr:from>
    <xdr:to>
      <xdr:col>6</xdr:col>
      <xdr:colOff>276225</xdr:colOff>
      <xdr:row>14</xdr:row>
      <xdr:rowOff>152400</xdr:rowOff>
    </xdr:to>
    <xdr:cxnSp macro="">
      <xdr:nvCxnSpPr>
        <xdr:cNvPr id="54" name="Straight Arrow Connector 53"/>
        <xdr:cNvCxnSpPr/>
      </xdr:nvCxnSpPr>
      <xdr:spPr bwMode="auto">
        <a:xfrm>
          <a:off x="3590925" y="2171700"/>
          <a:ext cx="0" cy="647700"/>
        </a:xfrm>
        <a:prstGeom prst="straightConnector1">
          <a:avLst/>
        </a:prstGeom>
        <a:ln w="12700">
          <a:solidFill>
            <a:srgbClr val="386698"/>
          </a:solidFill>
          <a:prstDash val="sysDot"/>
          <a:tailEnd type="stealt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47624</xdr:colOff>
      <xdr:row>26</xdr:row>
      <xdr:rowOff>85725</xdr:rowOff>
    </xdr:from>
    <xdr:to>
      <xdr:col>8</xdr:col>
      <xdr:colOff>561975</xdr:colOff>
      <xdr:row>30</xdr:row>
      <xdr:rowOff>9525</xdr:rowOff>
    </xdr:to>
    <xdr:sp macro="" textlink="">
      <xdr:nvSpPr>
        <xdr:cNvPr id="68" name="TextBox 67"/>
        <xdr:cNvSpPr txBox="1"/>
      </xdr:nvSpPr>
      <xdr:spPr>
        <a:xfrm>
          <a:off x="3362324" y="5038725"/>
          <a:ext cx="1733551" cy="685800"/>
        </a:xfrm>
        <a:prstGeom prst="rect">
          <a:avLst/>
        </a:prstGeom>
        <a:solidFill>
          <a:schemeClr val="lt1"/>
        </a:solidFill>
        <a:ln w="12700" cmpd="sng">
          <a:solidFill>
            <a:srgbClr val="386698"/>
          </a:solidFill>
          <a:prstDash val="sysDot"/>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algn="ctr" defTabSz="914400" eaLnBrk="1" fontAlgn="auto" latinLnBrk="0" hangingPunct="1">
            <a:lnSpc>
              <a:spcPct val="100000"/>
            </a:lnSpc>
            <a:spcBef>
              <a:spcPts val="0"/>
            </a:spcBef>
            <a:spcAft>
              <a:spcPts val="0"/>
            </a:spcAft>
            <a:buClrTx/>
            <a:buSzTx/>
            <a:buFontTx/>
            <a:buNone/>
            <a:tabLst/>
            <a:defRPr/>
          </a:pPr>
          <a:r>
            <a:rPr lang="en-GB" sz="800">
              <a:solidFill>
                <a:schemeClr val="dk1"/>
              </a:solidFill>
              <a:latin typeface="Verdana" pitchFamily="34" charset="0"/>
              <a:ea typeface="+mn-ea"/>
              <a:cs typeface="+mn-cs"/>
            </a:rPr>
            <a:t>Number of children whose parents chose to opt them out of the measurement programme</a:t>
          </a:r>
          <a:endParaRPr lang="en-GB" sz="900">
            <a:latin typeface="Verdana" pitchFamily="34" charset="0"/>
          </a:endParaRPr>
        </a:p>
      </xdr:txBody>
    </xdr:sp>
    <xdr:clientData/>
  </xdr:twoCellAnchor>
  <xdr:twoCellAnchor>
    <xdr:from>
      <xdr:col>11</xdr:col>
      <xdr:colOff>361950</xdr:colOff>
      <xdr:row>35</xdr:row>
      <xdr:rowOff>28575</xdr:rowOff>
    </xdr:from>
    <xdr:to>
      <xdr:col>13</xdr:col>
      <xdr:colOff>209595</xdr:colOff>
      <xdr:row>37</xdr:row>
      <xdr:rowOff>76200</xdr:rowOff>
    </xdr:to>
    <xdr:sp macro="" textlink="">
      <xdr:nvSpPr>
        <xdr:cNvPr id="69" name="TextBox 68"/>
        <xdr:cNvSpPr txBox="1"/>
      </xdr:nvSpPr>
      <xdr:spPr>
        <a:xfrm>
          <a:off x="6724650" y="6696075"/>
          <a:ext cx="1066845" cy="428625"/>
        </a:xfrm>
        <a:prstGeom prst="rect">
          <a:avLst/>
        </a:prstGeom>
        <a:solidFill>
          <a:schemeClr val="lt1"/>
        </a:solidFill>
        <a:ln w="12700" cmpd="sng">
          <a:solidFill>
            <a:srgbClr val="386698"/>
          </a:solidFill>
          <a:prstDash val="sysDot"/>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algn="ctr" defTabSz="914400" eaLnBrk="1" fontAlgn="auto" latinLnBrk="0" hangingPunct="1">
            <a:lnSpc>
              <a:spcPct val="100000"/>
            </a:lnSpc>
            <a:spcBef>
              <a:spcPts val="0"/>
            </a:spcBef>
            <a:spcAft>
              <a:spcPts val="0"/>
            </a:spcAft>
            <a:buClrTx/>
            <a:buSzTx/>
            <a:buFontTx/>
            <a:buNone/>
            <a:tabLst/>
            <a:defRPr/>
          </a:pPr>
          <a:r>
            <a:rPr lang="en-GB" sz="800">
              <a:solidFill>
                <a:schemeClr val="dk1"/>
              </a:solidFill>
              <a:latin typeface="Verdana" pitchFamily="34" charset="0"/>
              <a:ea typeface="+mn-ea"/>
              <a:cs typeface="+mn-cs"/>
            </a:rPr>
            <a:t>Source of data used</a:t>
          </a:r>
          <a:endParaRPr lang="en-GB" sz="900">
            <a:latin typeface="Verdana" pitchFamily="34" charset="0"/>
          </a:endParaRPr>
        </a:p>
      </xdr:txBody>
    </xdr:sp>
    <xdr:clientData/>
  </xdr:twoCellAnchor>
  <xdr:twoCellAnchor editAs="oneCell">
    <xdr:from>
      <xdr:col>0</xdr:col>
      <xdr:colOff>228600</xdr:colOff>
      <xdr:row>23</xdr:row>
      <xdr:rowOff>142875</xdr:rowOff>
    </xdr:from>
    <xdr:to>
      <xdr:col>18</xdr:col>
      <xdr:colOff>69732</xdr:colOff>
      <xdr:row>25</xdr:row>
      <xdr:rowOff>14413</xdr:rowOff>
    </xdr:to>
    <xdr:pic>
      <xdr:nvPicPr>
        <xdr:cNvPr id="3075" name="Picture 3"/>
        <xdr:cNvPicPr>
          <a:picLocks noChangeAspect="1" noChangeArrowheads="1"/>
        </xdr:cNvPicPr>
      </xdr:nvPicPr>
      <xdr:blipFill>
        <a:blip xmlns:r="http://schemas.openxmlformats.org/officeDocument/2006/relationships" r:embed="rId6" cstate="print"/>
        <a:srcRect/>
        <a:stretch>
          <a:fillRect/>
        </a:stretch>
      </xdr:blipFill>
      <xdr:spPr bwMode="auto">
        <a:xfrm>
          <a:off x="228600" y="4524375"/>
          <a:ext cx="10471032" cy="252538"/>
        </a:xfrm>
        <a:prstGeom prst="rect">
          <a:avLst/>
        </a:prstGeom>
        <a:noFill/>
      </xdr:spPr>
    </xdr:pic>
    <xdr:clientData/>
  </xdr:twoCellAnchor>
  <xdr:twoCellAnchor>
    <xdr:from>
      <xdr:col>8</xdr:col>
      <xdr:colOff>400050</xdr:colOff>
      <xdr:row>24</xdr:row>
      <xdr:rowOff>180975</xdr:rowOff>
    </xdr:from>
    <xdr:to>
      <xdr:col>11</xdr:col>
      <xdr:colOff>361950</xdr:colOff>
      <xdr:row>36</xdr:row>
      <xdr:rowOff>52388</xdr:rowOff>
    </xdr:to>
    <xdr:cxnSp macro="">
      <xdr:nvCxnSpPr>
        <xdr:cNvPr id="70" name="Straight Arrow Connector 69"/>
        <xdr:cNvCxnSpPr>
          <a:stCxn id="69" idx="1"/>
        </xdr:cNvCxnSpPr>
      </xdr:nvCxnSpPr>
      <xdr:spPr bwMode="auto">
        <a:xfrm flipH="1" flipV="1">
          <a:off x="4933950" y="4752975"/>
          <a:ext cx="1790700" cy="2157413"/>
        </a:xfrm>
        <a:prstGeom prst="straightConnector1">
          <a:avLst/>
        </a:prstGeom>
        <a:ln w="12700">
          <a:solidFill>
            <a:srgbClr val="386698"/>
          </a:solidFill>
          <a:prstDash val="sysDot"/>
          <a:tailEnd type="stealt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323851</xdr:colOff>
      <xdr:row>30</xdr:row>
      <xdr:rowOff>9525</xdr:rowOff>
    </xdr:from>
    <xdr:to>
      <xdr:col>7</xdr:col>
      <xdr:colOff>304800</xdr:colOff>
      <xdr:row>32</xdr:row>
      <xdr:rowOff>95250</xdr:rowOff>
    </xdr:to>
    <xdr:cxnSp macro="">
      <xdr:nvCxnSpPr>
        <xdr:cNvPr id="72" name="Straight Arrow Connector 71"/>
        <xdr:cNvCxnSpPr>
          <a:stCxn id="68" idx="2"/>
        </xdr:cNvCxnSpPr>
      </xdr:nvCxnSpPr>
      <xdr:spPr bwMode="auto">
        <a:xfrm flipH="1">
          <a:off x="3028951" y="5724525"/>
          <a:ext cx="1200149" cy="466725"/>
        </a:xfrm>
        <a:prstGeom prst="straightConnector1">
          <a:avLst/>
        </a:prstGeom>
        <a:ln w="12700">
          <a:solidFill>
            <a:srgbClr val="386698"/>
          </a:solidFill>
          <a:prstDash val="sysDot"/>
          <a:tailEnd type="stealt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114300</xdr:colOff>
      <xdr:row>36</xdr:row>
      <xdr:rowOff>52388</xdr:rowOff>
    </xdr:from>
    <xdr:to>
      <xdr:col>11</xdr:col>
      <xdr:colOff>361950</xdr:colOff>
      <xdr:row>39</xdr:row>
      <xdr:rowOff>171450</xdr:rowOff>
    </xdr:to>
    <xdr:cxnSp macro="">
      <xdr:nvCxnSpPr>
        <xdr:cNvPr id="51" name="Straight Arrow Connector 50"/>
        <xdr:cNvCxnSpPr>
          <a:stCxn id="69" idx="1"/>
        </xdr:cNvCxnSpPr>
      </xdr:nvCxnSpPr>
      <xdr:spPr bwMode="auto">
        <a:xfrm flipH="1">
          <a:off x="2819400" y="6910388"/>
          <a:ext cx="3905250" cy="690562"/>
        </a:xfrm>
        <a:prstGeom prst="straightConnector1">
          <a:avLst/>
        </a:prstGeom>
        <a:ln w="12700">
          <a:solidFill>
            <a:srgbClr val="386698"/>
          </a:solidFill>
          <a:prstDash val="sysDot"/>
          <a:tailEnd type="stealth"/>
        </a:ln>
      </xdr:spPr>
      <xdr:style>
        <a:lnRef idx="1">
          <a:schemeClr val="accent1"/>
        </a:lnRef>
        <a:fillRef idx="0">
          <a:schemeClr val="accent1"/>
        </a:fillRef>
        <a:effectRef idx="0">
          <a:schemeClr val="accent1"/>
        </a:effectRef>
        <a:fontRef idx="minor">
          <a:schemeClr val="tx1"/>
        </a:fontRef>
      </xdr:style>
    </xdr:cxnSp>
    <xdr:clientData/>
  </xdr:twoCellAnchor>
  <xdr:twoCellAnchor editAs="absolute">
    <xdr:from>
      <xdr:col>1</xdr:col>
      <xdr:colOff>28575</xdr:colOff>
      <xdr:row>5</xdr:row>
      <xdr:rowOff>57150</xdr:rowOff>
    </xdr:from>
    <xdr:to>
      <xdr:col>13</xdr:col>
      <xdr:colOff>205800</xdr:colOff>
      <xdr:row>6</xdr:row>
      <xdr:rowOff>183450</xdr:rowOff>
    </xdr:to>
    <xdr:grpSp>
      <xdr:nvGrpSpPr>
        <xdr:cNvPr id="47" name="Group 46"/>
        <xdr:cNvGrpSpPr/>
      </xdr:nvGrpSpPr>
      <xdr:grpSpPr>
        <a:xfrm>
          <a:off x="295275" y="1009650"/>
          <a:ext cx="7492425" cy="316800"/>
          <a:chOff x="4610100" y="6096000"/>
          <a:chExt cx="7492425" cy="316800"/>
        </a:xfrm>
        <a:solidFill>
          <a:schemeClr val="accent1">
            <a:alpha val="0"/>
          </a:schemeClr>
        </a:solidFill>
      </xdr:grpSpPr>
      <xdr:sp macro="" textlink="">
        <xdr:nvSpPr>
          <xdr:cNvPr id="49" name="Rectangle 48">
            <a:hlinkClick xmlns:r="http://schemas.openxmlformats.org/officeDocument/2006/relationships" r:id="rId7" tooltip="Introduction"/>
          </xdr:cNvPr>
          <xdr:cNvSpPr/>
        </xdr:nvSpPr>
        <xdr:spPr>
          <a:xfrm>
            <a:off x="4610100" y="6096000"/>
            <a:ext cx="1044000" cy="316800"/>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52" name="Rectangle 51">
            <a:hlinkClick xmlns:r="http://schemas.openxmlformats.org/officeDocument/2006/relationships" r:id="rId8" tooltip="Participation"/>
          </xdr:cNvPr>
          <xdr:cNvSpPr/>
        </xdr:nvSpPr>
        <xdr:spPr>
          <a:xfrm>
            <a:off x="5695950" y="6096000"/>
            <a:ext cx="1044000" cy="316800"/>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53" name="Rectangle 52">
            <a:hlinkClick xmlns:r="http://schemas.openxmlformats.org/officeDocument/2006/relationships" r:id="rId9" tooltip="Participation trends"/>
          </xdr:cNvPr>
          <xdr:cNvSpPr/>
        </xdr:nvSpPr>
        <xdr:spPr>
          <a:xfrm>
            <a:off x="6781800" y="6096000"/>
            <a:ext cx="1044000" cy="316800"/>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55" name="Rectangle 54">
            <a:hlinkClick xmlns:r="http://schemas.openxmlformats.org/officeDocument/2006/relationships" r:id="rId10" tooltip="Opt outs"/>
          </xdr:cNvPr>
          <xdr:cNvSpPr/>
        </xdr:nvSpPr>
        <xdr:spPr>
          <a:xfrm>
            <a:off x="7867650" y="6096000"/>
            <a:ext cx="1044000" cy="316800"/>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56" name="Rectangle 55">
            <a:hlinkClick xmlns:r="http://schemas.openxmlformats.org/officeDocument/2006/relationships" r:id="rId11" tooltip="Interpretation guide"/>
          </xdr:cNvPr>
          <xdr:cNvSpPr/>
        </xdr:nvSpPr>
        <xdr:spPr>
          <a:xfrm>
            <a:off x="9972675" y="6096000"/>
            <a:ext cx="1044000" cy="316800"/>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57" name="Rectangle 56">
            <a:hlinkClick xmlns:r="http://schemas.openxmlformats.org/officeDocument/2006/relationships" r:id="rId12" tooltip="How to copy charts &amp; tables"/>
          </xdr:cNvPr>
          <xdr:cNvSpPr/>
        </xdr:nvSpPr>
        <xdr:spPr>
          <a:xfrm>
            <a:off x="11058525" y="6096000"/>
            <a:ext cx="1044000" cy="316800"/>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grpSp>
    <xdr:clientData/>
  </xdr:twoCellAnchor>
  <xdr:twoCellAnchor>
    <xdr:from>
      <xdr:col>6</xdr:col>
      <xdr:colOff>371475</xdr:colOff>
      <xdr:row>32</xdr:row>
      <xdr:rowOff>57150</xdr:rowOff>
    </xdr:from>
    <xdr:to>
      <xdr:col>9</xdr:col>
      <xdr:colOff>9524</xdr:colOff>
      <xdr:row>36</xdr:row>
      <xdr:rowOff>63362</xdr:rowOff>
    </xdr:to>
    <xdr:sp macro="" textlink="">
      <xdr:nvSpPr>
        <xdr:cNvPr id="33" name="TextBox 32"/>
        <xdr:cNvSpPr txBox="1"/>
      </xdr:nvSpPr>
      <xdr:spPr>
        <a:xfrm>
          <a:off x="3686175" y="6153150"/>
          <a:ext cx="1466849" cy="768212"/>
        </a:xfrm>
        <a:prstGeom prst="rect">
          <a:avLst/>
        </a:prstGeom>
        <a:solidFill>
          <a:schemeClr val="lt1"/>
        </a:solidFill>
        <a:ln w="12700" cmpd="sng">
          <a:solidFill>
            <a:srgbClr val="386698"/>
          </a:solidFill>
          <a:prstDash val="sysDot"/>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algn="ctr" defTabSz="914400" eaLnBrk="1" fontAlgn="auto" latinLnBrk="0" hangingPunct="1">
            <a:lnSpc>
              <a:spcPct val="100000"/>
            </a:lnSpc>
            <a:spcBef>
              <a:spcPts val="0"/>
            </a:spcBef>
            <a:spcAft>
              <a:spcPts val="0"/>
            </a:spcAft>
            <a:buClrTx/>
            <a:buSzTx/>
            <a:buFontTx/>
            <a:buNone/>
            <a:tabLst/>
            <a:defRPr/>
          </a:pPr>
          <a:r>
            <a:rPr lang="en-GB" sz="800">
              <a:solidFill>
                <a:schemeClr val="dk1"/>
              </a:solidFill>
              <a:latin typeface="Verdana" pitchFamily="34" charset="0"/>
              <a:ea typeface="+mn-ea"/>
              <a:cs typeface="+mn-cs"/>
            </a:rPr>
            <a:t> To avoid disclosure, small numbers (0-4) and some larger complementary numbers have been suppressed.</a:t>
          </a:r>
          <a:endParaRPr lang="en-GB" sz="900">
            <a:latin typeface="Verdana" pitchFamily="34" charset="0"/>
          </a:endParaRPr>
        </a:p>
      </xdr:txBody>
    </xdr:sp>
    <xdr:clientData/>
  </xdr:twoCellAnchor>
  <xdr:twoCellAnchor>
    <xdr:from>
      <xdr:col>5</xdr:col>
      <xdr:colOff>342900</xdr:colOff>
      <xdr:row>34</xdr:row>
      <xdr:rowOff>60256</xdr:rowOff>
    </xdr:from>
    <xdr:to>
      <xdr:col>6</xdr:col>
      <xdr:colOff>371475</xdr:colOff>
      <xdr:row>35</xdr:row>
      <xdr:rowOff>47625</xdr:rowOff>
    </xdr:to>
    <xdr:cxnSp macro="">
      <xdr:nvCxnSpPr>
        <xdr:cNvPr id="39" name="Straight Arrow Connector 38"/>
        <xdr:cNvCxnSpPr>
          <a:stCxn id="33" idx="1"/>
        </xdr:cNvCxnSpPr>
      </xdr:nvCxnSpPr>
      <xdr:spPr bwMode="auto">
        <a:xfrm flipH="1">
          <a:off x="3048000" y="6537256"/>
          <a:ext cx="638175" cy="177869"/>
        </a:xfrm>
        <a:prstGeom prst="straightConnector1">
          <a:avLst/>
        </a:prstGeom>
        <a:ln w="12700">
          <a:solidFill>
            <a:srgbClr val="386698"/>
          </a:solidFill>
          <a:prstDash val="sysDot"/>
          <a:tailEnd type="stealth"/>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5</xdr:row>
      <xdr:rowOff>0</xdr:rowOff>
    </xdr:from>
    <xdr:to>
      <xdr:col>24</xdr:col>
      <xdr:colOff>209550</xdr:colOff>
      <xdr:row>7</xdr:row>
      <xdr:rowOff>28575</xdr:rowOff>
    </xdr:to>
    <xdr:pic>
      <xdr:nvPicPr>
        <xdr:cNvPr id="4098" name="Picture 2"/>
        <xdr:cNvPicPr>
          <a:picLocks noChangeAspect="1" noChangeArrowheads="1"/>
        </xdr:cNvPicPr>
      </xdr:nvPicPr>
      <xdr:blipFill>
        <a:blip xmlns:r="http://schemas.openxmlformats.org/officeDocument/2006/relationships" r:embed="rId1" cstate="print"/>
        <a:srcRect/>
        <a:stretch>
          <a:fillRect/>
        </a:stretch>
      </xdr:blipFill>
      <xdr:spPr bwMode="auto">
        <a:xfrm>
          <a:off x="0" y="952500"/>
          <a:ext cx="14497050" cy="409575"/>
        </a:xfrm>
        <a:prstGeom prst="rect">
          <a:avLst/>
        </a:prstGeom>
        <a:noFill/>
      </xdr:spPr>
    </xdr:pic>
    <xdr:clientData/>
  </xdr:twoCellAnchor>
  <xdr:twoCellAnchor editAs="absolute">
    <xdr:from>
      <xdr:col>0</xdr:col>
      <xdr:colOff>0</xdr:colOff>
      <xdr:row>0</xdr:row>
      <xdr:rowOff>0</xdr:rowOff>
    </xdr:from>
    <xdr:to>
      <xdr:col>24</xdr:col>
      <xdr:colOff>209550</xdr:colOff>
      <xdr:row>5</xdr:row>
      <xdr:rowOff>28575</xdr:rowOff>
    </xdr:to>
    <xdr:grpSp>
      <xdr:nvGrpSpPr>
        <xdr:cNvPr id="49" name="Group 48"/>
        <xdr:cNvGrpSpPr>
          <a:grpSpLocks noChangeAspect="1"/>
        </xdr:cNvGrpSpPr>
      </xdr:nvGrpSpPr>
      <xdr:grpSpPr>
        <a:xfrm>
          <a:off x="0" y="0"/>
          <a:ext cx="14497050" cy="981075"/>
          <a:chOff x="0" y="0"/>
          <a:chExt cx="14497050" cy="981075"/>
        </a:xfrm>
      </xdr:grpSpPr>
      <xdr:pic>
        <xdr:nvPicPr>
          <xdr:cNvPr id="6145" name="Picture 1"/>
          <xdr:cNvPicPr>
            <a:picLocks noChangeAspect="1" noChangeArrowheads="1"/>
          </xdr:cNvPicPr>
        </xdr:nvPicPr>
        <xdr:blipFill>
          <a:blip xmlns:r="http://schemas.openxmlformats.org/officeDocument/2006/relationships" r:embed="rId2" cstate="print"/>
          <a:srcRect/>
          <a:stretch>
            <a:fillRect/>
          </a:stretch>
        </xdr:blipFill>
        <xdr:spPr bwMode="auto">
          <a:xfrm>
            <a:off x="0" y="0"/>
            <a:ext cx="14497050" cy="981075"/>
          </a:xfrm>
          <a:prstGeom prst="rect">
            <a:avLst/>
          </a:prstGeom>
          <a:noFill/>
        </xdr:spPr>
      </xdr:pic>
      <xdr:pic>
        <xdr:nvPicPr>
          <xdr:cNvPr id="29" name="Picture 28" descr="20160322_InteractiveBanner_BP.jpg"/>
          <xdr:cNvPicPr>
            <a:picLocks noChangeAspect="1"/>
          </xdr:cNvPicPr>
        </xdr:nvPicPr>
        <xdr:blipFill>
          <a:blip xmlns:r="http://schemas.openxmlformats.org/officeDocument/2006/relationships" r:embed="rId3" cstate="print"/>
          <a:srcRect t="4423" r="77769" b="9583"/>
          <a:stretch>
            <a:fillRect/>
          </a:stretch>
        </xdr:blipFill>
        <xdr:spPr>
          <a:xfrm>
            <a:off x="238125" y="66675"/>
            <a:ext cx="3232741" cy="841321"/>
          </a:xfrm>
          <a:prstGeom prst="rect">
            <a:avLst/>
          </a:prstGeom>
        </xdr:spPr>
      </xdr:pic>
    </xdr:grpSp>
    <xdr:clientData/>
  </xdr:twoCellAnchor>
  <xdr:twoCellAnchor editAs="oneCell">
    <xdr:from>
      <xdr:col>9</xdr:col>
      <xdr:colOff>547408</xdr:colOff>
      <xdr:row>31</xdr:row>
      <xdr:rowOff>66676</xdr:rowOff>
    </xdr:from>
    <xdr:to>
      <xdr:col>12</xdr:col>
      <xdr:colOff>400051</xdr:colOff>
      <xdr:row>45</xdr:row>
      <xdr:rowOff>73959</xdr:rowOff>
    </xdr:to>
    <xdr:pic>
      <xdr:nvPicPr>
        <xdr:cNvPr id="30" name="Picture 8"/>
        <xdr:cNvPicPr>
          <a:picLocks noChangeAspect="1" noChangeArrowheads="1"/>
        </xdr:cNvPicPr>
      </xdr:nvPicPr>
      <xdr:blipFill>
        <a:blip xmlns:r="http://schemas.openxmlformats.org/officeDocument/2006/relationships" r:embed="rId4" cstate="print"/>
        <a:srcRect l="48224" t="7884" r="45427" b="68825"/>
        <a:stretch>
          <a:fillRect/>
        </a:stretch>
      </xdr:blipFill>
      <xdr:spPr bwMode="auto">
        <a:xfrm>
          <a:off x="5548033" y="4876801"/>
          <a:ext cx="1595718" cy="2274233"/>
        </a:xfrm>
        <a:prstGeom prst="rect">
          <a:avLst/>
        </a:prstGeom>
        <a:noFill/>
        <a:ln w="1">
          <a:noFill/>
          <a:miter lim="800000"/>
          <a:headEnd/>
          <a:tailEnd type="none" w="med" len="med"/>
        </a:ln>
        <a:effectLst/>
      </xdr:spPr>
    </xdr:pic>
    <xdr:clientData/>
  </xdr:twoCellAnchor>
  <xdr:twoCellAnchor editAs="oneCell">
    <xdr:from>
      <xdr:col>12</xdr:col>
      <xdr:colOff>571500</xdr:colOff>
      <xdr:row>31</xdr:row>
      <xdr:rowOff>66676</xdr:rowOff>
    </xdr:from>
    <xdr:to>
      <xdr:col>17</xdr:col>
      <xdr:colOff>485451</xdr:colOff>
      <xdr:row>45</xdr:row>
      <xdr:rowOff>66676</xdr:rowOff>
    </xdr:to>
    <xdr:pic>
      <xdr:nvPicPr>
        <xdr:cNvPr id="31" name="Picture 9"/>
        <xdr:cNvPicPr>
          <a:picLocks noChangeAspect="1" noChangeArrowheads="1"/>
        </xdr:cNvPicPr>
      </xdr:nvPicPr>
      <xdr:blipFill>
        <a:blip xmlns:r="http://schemas.openxmlformats.org/officeDocument/2006/relationships" r:embed="rId5" cstate="print"/>
        <a:srcRect l="53184" t="10213" r="26985" b="55283"/>
        <a:stretch>
          <a:fillRect/>
        </a:stretch>
      </xdr:blipFill>
      <xdr:spPr bwMode="auto">
        <a:xfrm>
          <a:off x="7315200" y="4876801"/>
          <a:ext cx="3371526" cy="2266950"/>
        </a:xfrm>
        <a:prstGeom prst="rect">
          <a:avLst/>
        </a:prstGeom>
        <a:noFill/>
        <a:ln w="1">
          <a:noFill/>
          <a:miter lim="800000"/>
          <a:headEnd/>
          <a:tailEnd type="none" w="med" len="med"/>
        </a:ln>
        <a:effectLst/>
      </xdr:spPr>
    </xdr:pic>
    <xdr:clientData/>
  </xdr:twoCellAnchor>
  <xdr:twoCellAnchor>
    <xdr:from>
      <xdr:col>1</xdr:col>
      <xdr:colOff>28575</xdr:colOff>
      <xdr:row>31</xdr:row>
      <xdr:rowOff>38100</xdr:rowOff>
    </xdr:from>
    <xdr:to>
      <xdr:col>6</xdr:col>
      <xdr:colOff>533400</xdr:colOff>
      <xdr:row>46</xdr:row>
      <xdr:rowOff>47625</xdr:rowOff>
    </xdr:to>
    <xdr:grpSp>
      <xdr:nvGrpSpPr>
        <xdr:cNvPr id="32" name="Group 31"/>
        <xdr:cNvGrpSpPr/>
      </xdr:nvGrpSpPr>
      <xdr:grpSpPr>
        <a:xfrm>
          <a:off x="295275" y="5343525"/>
          <a:ext cx="3552825" cy="2438400"/>
          <a:chOff x="9525" y="3971925"/>
          <a:chExt cx="3943350" cy="2438400"/>
        </a:xfrm>
      </xdr:grpSpPr>
      <xdr:pic>
        <xdr:nvPicPr>
          <xdr:cNvPr id="33" name="Picture 9"/>
          <xdr:cNvPicPr>
            <a:picLocks noChangeAspect="1" noChangeArrowheads="1"/>
          </xdr:cNvPicPr>
        </xdr:nvPicPr>
        <xdr:blipFill>
          <a:blip xmlns:r="http://schemas.openxmlformats.org/officeDocument/2006/relationships" r:embed="rId6" cstate="print"/>
          <a:srcRect l="3385" t="18066" r="78646" b="56934"/>
          <a:stretch>
            <a:fillRect/>
          </a:stretch>
        </xdr:blipFill>
        <xdr:spPr bwMode="auto">
          <a:xfrm>
            <a:off x="9525" y="3971925"/>
            <a:ext cx="3943350" cy="2438400"/>
          </a:xfrm>
          <a:prstGeom prst="rect">
            <a:avLst/>
          </a:prstGeom>
          <a:noFill/>
          <a:ln w="1">
            <a:noFill/>
            <a:miter lim="800000"/>
            <a:headEnd/>
            <a:tailEnd type="none" w="med" len="med"/>
          </a:ln>
          <a:effectLst/>
        </xdr:spPr>
      </xdr:pic>
      <xdr:sp macro="" textlink="">
        <xdr:nvSpPr>
          <xdr:cNvPr id="34" name="TextBox 33"/>
          <xdr:cNvSpPr txBox="1"/>
        </xdr:nvSpPr>
        <xdr:spPr>
          <a:xfrm rot="20668275">
            <a:off x="35081" y="5006261"/>
            <a:ext cx="2339167" cy="581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GB" sz="3500">
                <a:solidFill>
                  <a:schemeClr val="bg1">
                    <a:lumMod val="65000"/>
                  </a:schemeClr>
                </a:solidFill>
                <a:latin typeface="Verdana" pitchFamily="34" charset="0"/>
                <a:ea typeface="Verdana" pitchFamily="34" charset="0"/>
                <a:cs typeface="Verdana" pitchFamily="34" charset="0"/>
              </a:rPr>
              <a:t>EXAMPLE</a:t>
            </a:r>
            <a:r>
              <a:rPr lang="en-GB" sz="3600">
                <a:solidFill>
                  <a:schemeClr val="bg1">
                    <a:lumMod val="65000"/>
                  </a:schemeClr>
                </a:solidFill>
              </a:rPr>
              <a:t> </a:t>
            </a:r>
          </a:p>
        </xdr:txBody>
      </xdr:sp>
    </xdr:grpSp>
    <xdr:clientData/>
  </xdr:twoCellAnchor>
  <xdr:twoCellAnchor>
    <xdr:from>
      <xdr:col>13</xdr:col>
      <xdr:colOff>581025</xdr:colOff>
      <xdr:row>9</xdr:row>
      <xdr:rowOff>57150</xdr:rowOff>
    </xdr:from>
    <xdr:to>
      <xdr:col>20</xdr:col>
      <xdr:colOff>570663</xdr:colOff>
      <xdr:row>29</xdr:row>
      <xdr:rowOff>94650</xdr:rowOff>
    </xdr:to>
    <xdr:grpSp>
      <xdr:nvGrpSpPr>
        <xdr:cNvPr id="35" name="Group 34"/>
        <xdr:cNvGrpSpPr/>
      </xdr:nvGrpSpPr>
      <xdr:grpSpPr>
        <a:xfrm>
          <a:off x="8162925" y="1771650"/>
          <a:ext cx="4256838" cy="3304575"/>
          <a:chOff x="7219950" y="190500"/>
          <a:chExt cx="4571163" cy="3276000"/>
        </a:xfrm>
      </xdr:grpSpPr>
      <xdr:pic>
        <xdr:nvPicPr>
          <xdr:cNvPr id="36" name="Picture 35"/>
          <xdr:cNvPicPr>
            <a:picLocks noChangeAspect="1" noChangeArrowheads="1"/>
          </xdr:cNvPicPr>
        </xdr:nvPicPr>
        <xdr:blipFill>
          <a:blip xmlns:r="http://schemas.openxmlformats.org/officeDocument/2006/relationships" r:embed="rId7" cstate="print"/>
          <a:srcRect t="2539" r="66146" b="42871"/>
          <a:stretch>
            <a:fillRect/>
          </a:stretch>
        </xdr:blipFill>
        <xdr:spPr bwMode="auto">
          <a:xfrm>
            <a:off x="7219950" y="190500"/>
            <a:ext cx="4571163" cy="3276000"/>
          </a:xfrm>
          <a:prstGeom prst="rect">
            <a:avLst/>
          </a:prstGeom>
          <a:noFill/>
          <a:ln w="1">
            <a:noFill/>
            <a:miter lim="800000"/>
            <a:headEnd/>
            <a:tailEnd type="none" w="med" len="med"/>
          </a:ln>
          <a:effectLst/>
        </xdr:spPr>
      </xdr:pic>
      <xdr:sp macro="" textlink="">
        <xdr:nvSpPr>
          <xdr:cNvPr id="37" name="TextBox 36"/>
          <xdr:cNvSpPr txBox="1"/>
        </xdr:nvSpPr>
        <xdr:spPr>
          <a:xfrm rot="20668275">
            <a:off x="8712257" y="1959913"/>
            <a:ext cx="2552027" cy="581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3600">
                <a:solidFill>
                  <a:schemeClr val="bg1">
                    <a:lumMod val="65000"/>
                  </a:schemeClr>
                </a:solidFill>
                <a:latin typeface="Verdana" pitchFamily="34" charset="0"/>
                <a:ea typeface="Verdana" pitchFamily="34" charset="0"/>
                <a:cs typeface="Verdana" pitchFamily="34" charset="0"/>
              </a:rPr>
              <a:t>EXAMPLE</a:t>
            </a:r>
            <a:r>
              <a:rPr lang="en-GB" sz="3600">
                <a:solidFill>
                  <a:schemeClr val="bg1">
                    <a:lumMod val="65000"/>
                  </a:schemeClr>
                </a:solidFill>
              </a:rPr>
              <a:t> </a:t>
            </a:r>
          </a:p>
        </xdr:txBody>
      </xdr:sp>
    </xdr:grpSp>
    <xdr:clientData/>
  </xdr:twoCellAnchor>
  <xdr:twoCellAnchor editAs="absolute">
    <xdr:from>
      <xdr:col>1</xdr:col>
      <xdr:colOff>28575</xdr:colOff>
      <xdr:row>5</xdr:row>
      <xdr:rowOff>47625</xdr:rowOff>
    </xdr:from>
    <xdr:to>
      <xdr:col>13</xdr:col>
      <xdr:colOff>205800</xdr:colOff>
      <xdr:row>6</xdr:row>
      <xdr:rowOff>173925</xdr:rowOff>
    </xdr:to>
    <xdr:grpSp>
      <xdr:nvGrpSpPr>
        <xdr:cNvPr id="51" name="Group 50"/>
        <xdr:cNvGrpSpPr/>
      </xdr:nvGrpSpPr>
      <xdr:grpSpPr>
        <a:xfrm>
          <a:off x="295275" y="1000125"/>
          <a:ext cx="7492425" cy="316800"/>
          <a:chOff x="4610100" y="6096000"/>
          <a:chExt cx="7492425" cy="316800"/>
        </a:xfrm>
        <a:solidFill>
          <a:schemeClr val="accent1">
            <a:alpha val="0"/>
          </a:schemeClr>
        </a:solidFill>
      </xdr:grpSpPr>
      <xdr:sp macro="" textlink="">
        <xdr:nvSpPr>
          <xdr:cNvPr id="52" name="Rectangle 51">
            <a:hlinkClick xmlns:r="http://schemas.openxmlformats.org/officeDocument/2006/relationships" r:id="rId8" tooltip="Introduction"/>
          </xdr:cNvPr>
          <xdr:cNvSpPr/>
        </xdr:nvSpPr>
        <xdr:spPr>
          <a:xfrm>
            <a:off x="4610100" y="6096000"/>
            <a:ext cx="1044000" cy="316800"/>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53" name="Rectangle 52">
            <a:hlinkClick xmlns:r="http://schemas.openxmlformats.org/officeDocument/2006/relationships" r:id="rId9" tooltip="Participation"/>
          </xdr:cNvPr>
          <xdr:cNvSpPr/>
        </xdr:nvSpPr>
        <xdr:spPr>
          <a:xfrm>
            <a:off x="5695950" y="6096000"/>
            <a:ext cx="1044000" cy="316800"/>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54" name="Rectangle 53">
            <a:hlinkClick xmlns:r="http://schemas.openxmlformats.org/officeDocument/2006/relationships" r:id="rId10" tooltip="Participation trends"/>
          </xdr:cNvPr>
          <xdr:cNvSpPr/>
        </xdr:nvSpPr>
        <xdr:spPr>
          <a:xfrm>
            <a:off x="6781800" y="6096000"/>
            <a:ext cx="1044000" cy="316800"/>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55" name="Rectangle 54">
            <a:hlinkClick xmlns:r="http://schemas.openxmlformats.org/officeDocument/2006/relationships" r:id="rId11" tooltip="Opt outs"/>
          </xdr:cNvPr>
          <xdr:cNvSpPr/>
        </xdr:nvSpPr>
        <xdr:spPr>
          <a:xfrm>
            <a:off x="7867650" y="6096000"/>
            <a:ext cx="1044000" cy="316800"/>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56" name="Rectangle 55">
            <a:hlinkClick xmlns:r="http://schemas.openxmlformats.org/officeDocument/2006/relationships" r:id="rId12" tooltip="Interpretation guide"/>
          </xdr:cNvPr>
          <xdr:cNvSpPr/>
        </xdr:nvSpPr>
        <xdr:spPr>
          <a:xfrm>
            <a:off x="9972675" y="6096000"/>
            <a:ext cx="1044000" cy="316800"/>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57" name="Rectangle 56">
            <a:hlinkClick xmlns:r="http://schemas.openxmlformats.org/officeDocument/2006/relationships" r:id="rId13" tooltip="How to copy charts &amp; tables"/>
          </xdr:cNvPr>
          <xdr:cNvSpPr/>
        </xdr:nvSpPr>
        <xdr:spPr>
          <a:xfrm>
            <a:off x="11058525" y="6096000"/>
            <a:ext cx="1044000" cy="316800"/>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ln>
          <a:noFill/>
        </a:ln>
      </a:spPr>
      <a:bodyPr vertOverflow="clip" rtlCol="0" anchor="ctr"/>
      <a:lstStyle>
        <a:defPPr algn="ctr">
          <a:defRPr sz="1100"/>
        </a:defPPr>
      </a:lstStyle>
      <a:style>
        <a:lnRef idx="2">
          <a:schemeClr val="accent1">
            <a:shade val="50000"/>
          </a:schemeClr>
        </a:lnRef>
        <a:fillRef idx="1">
          <a:schemeClr val="accent1"/>
        </a:fillRef>
        <a:effectRef idx="0">
          <a:schemeClr val="accent1"/>
        </a:effectRef>
        <a:fontRef idx="minor">
          <a:schemeClr val="lt1"/>
        </a:fontRef>
      </a:style>
    </a:sp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Participation%20data/Participation%20data/Quality%20Assurance/20140403_PresentingDataGuidelines_Charts_IF_v1d.pptx" TargetMode="External"/><Relationship Id="rId7" Type="http://schemas.openxmlformats.org/officeDocument/2006/relationships/printerSettings" Target="../printerSettings/printerSettings1.bin"/><Relationship Id="rId2" Type="http://schemas.openxmlformats.org/officeDocument/2006/relationships/hyperlink" Target="Participation%20data/Participation%20data/MPG/20140507_MPG_resources_GD_v2a.xlsx" TargetMode="External"/><Relationship Id="rId1" Type="http://schemas.openxmlformats.org/officeDocument/2006/relationships/hyperlink" Target="http://nww2.nphs.wales.nhs.uk:8080/LKMSDocs.nsf/Main%20Frameset?OpenFrameSet&amp;Frame=Right&amp;Src=%2FLKMSDocs.nsf%2FCategoryPublicpage%3FOpenPage%26ExpandView%26RestrictToCategory%3DGuide%26AutoFramed" TargetMode="External"/><Relationship Id="rId6" Type="http://schemas.openxmlformats.org/officeDocument/2006/relationships/hyperlink" Target="Participation%20data/Participation%20data/MPG/20140507_MPG_resources_GD_v2a.xlsx" TargetMode="External"/><Relationship Id="rId5" Type="http://schemas.openxmlformats.org/officeDocument/2006/relationships/hyperlink" Target="Participation%20data/Participation%20data/Quality%20Assurance/20150825_ExampleMap_QCSheet_ADv0b.pptx" TargetMode="External"/><Relationship Id="rId4" Type="http://schemas.openxmlformats.org/officeDocument/2006/relationships/hyperlink" Target="Participation%20data/Participation%20data/Quality%20Assurance/Presenting_Data_Guidelines_Tables_RP_V1b.pptx" TargetMode="Externa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CMP_R/CMP%20project/2016_17_Key_Data/20171110_CMP_R_Participation_1617_R_LM_V0b.xls" TargetMode="Externa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Communications/Website/Publishing%20and%20quality%20control/Checklists/20160517_FileNaming_Web_AD_v1.doc"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www.nationalarchives.gov.uk/doc/open-government-licence/version/3/" TargetMode="External"/><Relationship Id="rId1" Type="http://schemas.openxmlformats.org/officeDocument/2006/relationships/hyperlink" Target="http://www.wales.nhs.uk/sitesplus/888/page/67795" TargetMode="External"/><Relationship Id="rId4"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30"/>
  <sheetViews>
    <sheetView showGridLines="0" zoomScaleNormal="100" workbookViewId="0">
      <selection activeCell="A7" sqref="A7"/>
    </sheetView>
  </sheetViews>
  <sheetFormatPr defaultRowHeight="12.75" x14ac:dyDescent="0.2"/>
  <cols>
    <col min="1" max="1" width="17.42578125" style="1" customWidth="1"/>
    <col min="2" max="2" width="69.5703125" style="1" customWidth="1"/>
    <col min="3" max="3" width="19.42578125" style="1" customWidth="1"/>
    <col min="4" max="4" width="2" style="2" customWidth="1"/>
    <col min="5" max="5" width="14.5703125" style="1" customWidth="1"/>
    <col min="6" max="6" width="47" style="1" customWidth="1"/>
    <col min="7" max="7" width="16" style="1" customWidth="1"/>
    <col min="8" max="8" width="45" style="1" customWidth="1"/>
    <col min="9" max="9" width="12.7109375" style="1" customWidth="1"/>
    <col min="10" max="10" width="2" style="1" customWidth="1"/>
    <col min="11" max="11" width="11.42578125" style="1" customWidth="1"/>
    <col min="12" max="12" width="37.140625" style="1" customWidth="1"/>
    <col min="13" max="16384" width="9.140625" style="1"/>
  </cols>
  <sheetData>
    <row r="1" spans="1:14" ht="18" x14ac:dyDescent="0.25">
      <c r="A1" s="90" t="s">
        <v>103</v>
      </c>
    </row>
    <row r="3" spans="1:14" ht="15" x14ac:dyDescent="0.2">
      <c r="A3" s="89" t="s">
        <v>102</v>
      </c>
    </row>
    <row r="5" spans="1:14" s="26" customFormat="1" ht="12.75" customHeight="1" x14ac:dyDescent="0.2">
      <c r="A5" s="87" t="s">
        <v>101</v>
      </c>
      <c r="B5" s="87" t="s">
        <v>100</v>
      </c>
      <c r="C5" s="86" t="s">
        <v>99</v>
      </c>
      <c r="D5" s="88"/>
      <c r="E5" s="87" t="s">
        <v>98</v>
      </c>
      <c r="F5" s="86" t="s">
        <v>97</v>
      </c>
      <c r="G5" s="1"/>
      <c r="H5" s="1"/>
      <c r="I5" s="1"/>
      <c r="J5" s="1"/>
      <c r="K5" s="1"/>
      <c r="L5" s="1"/>
    </row>
    <row r="6" spans="1:14" s="26" customFormat="1" ht="44.25" customHeight="1" x14ac:dyDescent="0.2">
      <c r="A6" s="85">
        <v>43056</v>
      </c>
      <c r="B6" s="84" t="s">
        <v>867</v>
      </c>
      <c r="C6" s="83" t="s">
        <v>875</v>
      </c>
      <c r="D6" s="52"/>
      <c r="E6" s="83" t="s">
        <v>868</v>
      </c>
      <c r="F6" s="75" t="s">
        <v>870</v>
      </c>
      <c r="G6" s="1"/>
      <c r="H6" s="1"/>
      <c r="I6" s="1"/>
      <c r="J6" s="1"/>
      <c r="K6" s="1"/>
      <c r="L6" s="1"/>
    </row>
    <row r="7" spans="1:14" s="26" customFormat="1" ht="38.25" x14ac:dyDescent="0.2">
      <c r="A7" s="136">
        <v>43069</v>
      </c>
      <c r="B7" s="81" t="s">
        <v>867</v>
      </c>
      <c r="C7" s="80" t="s">
        <v>874</v>
      </c>
      <c r="D7" s="52"/>
      <c r="E7" s="80" t="s">
        <v>876</v>
      </c>
      <c r="F7" s="75" t="s">
        <v>877</v>
      </c>
      <c r="G7" s="1"/>
      <c r="H7" s="1"/>
      <c r="I7" s="1"/>
      <c r="J7" s="1"/>
      <c r="K7" s="1"/>
      <c r="L7" s="1"/>
    </row>
    <row r="8" spans="1:14" s="26" customFormat="1" ht="15.75" customHeight="1" x14ac:dyDescent="0.2">
      <c r="A8" s="79"/>
      <c r="B8" s="78"/>
      <c r="C8" s="77"/>
      <c r="D8" s="52"/>
      <c r="E8" s="76"/>
      <c r="F8" s="75"/>
      <c r="G8" s="1"/>
      <c r="H8" s="1"/>
      <c r="I8" s="1"/>
      <c r="J8" s="1"/>
      <c r="K8" s="1"/>
      <c r="L8" s="1"/>
    </row>
    <row r="9" spans="1:14" s="26" customFormat="1" ht="20.25" customHeight="1" x14ac:dyDescent="0.2">
      <c r="A9" s="74"/>
      <c r="B9" s="73"/>
      <c r="C9" s="119"/>
      <c r="D9" s="52"/>
      <c r="E9" s="72"/>
      <c r="F9" s="72"/>
      <c r="G9" s="1"/>
      <c r="H9" s="1"/>
      <c r="I9" s="1"/>
      <c r="J9" s="1"/>
      <c r="K9" s="1"/>
      <c r="L9" s="1"/>
    </row>
    <row r="10" spans="1:14" s="65" customFormat="1" ht="15" x14ac:dyDescent="0.25">
      <c r="A10" s="63" t="s">
        <v>96</v>
      </c>
      <c r="B10" s="70"/>
      <c r="C10" s="69"/>
      <c r="D10" s="69"/>
      <c r="E10" s="63" t="s">
        <v>95</v>
      </c>
      <c r="F10" s="68"/>
      <c r="G10" s="13"/>
      <c r="H10" s="67"/>
      <c r="I10" s="67"/>
      <c r="J10" s="67"/>
      <c r="K10" s="67"/>
      <c r="L10" s="67"/>
      <c r="M10" s="66"/>
      <c r="N10" s="66"/>
    </row>
    <row r="11" spans="1:14" s="65" customFormat="1" ht="15" x14ac:dyDescent="0.25">
      <c r="A11" s="71"/>
      <c r="B11" s="70"/>
      <c r="C11" s="69"/>
      <c r="D11" s="69"/>
      <c r="E11" s="63" t="s">
        <v>94</v>
      </c>
      <c r="F11" s="68"/>
      <c r="G11" s="13"/>
      <c r="H11" s="67"/>
      <c r="I11" s="67"/>
      <c r="J11" s="67"/>
      <c r="K11" s="67"/>
      <c r="L11" s="67"/>
      <c r="M11" s="66"/>
      <c r="N11" s="66"/>
    </row>
    <row r="12" spans="1:14" s="26" customFormat="1" ht="14.25" customHeight="1" x14ac:dyDescent="0.2">
      <c r="A12" s="121" t="s">
        <v>22</v>
      </c>
      <c r="B12" s="61" t="s">
        <v>93</v>
      </c>
      <c r="C12" s="55"/>
      <c r="D12" s="55"/>
      <c r="E12" s="217" t="str">
        <f>HYPERLINK("\\epobclstr.nhswales.wales.nhs\Observatory\Health Intelligence\Method\Presenting data\20090202_GuidelinesForPresentingData_HCGD_v2a.doc", "Charts (3); tables (4); maps (5); implementation guide (6)")</f>
        <v>Charts (3); tables (4); maps (5); implementation guide (6)</v>
      </c>
      <c r="F12" s="217"/>
      <c r="G12" s="1"/>
      <c r="H12" s="1"/>
      <c r="I12" s="1"/>
      <c r="J12" s="1"/>
      <c r="K12" s="1"/>
      <c r="L12" s="1"/>
    </row>
    <row r="13" spans="1:14" s="26" customFormat="1" ht="14.25" customHeight="1" x14ac:dyDescent="0.2">
      <c r="A13" s="121" t="s">
        <v>92</v>
      </c>
      <c r="B13" s="61" t="s">
        <v>91</v>
      </c>
      <c r="C13" s="55"/>
      <c r="D13" s="55"/>
      <c r="E13" s="55"/>
      <c r="F13" s="58"/>
      <c r="G13" s="23"/>
      <c r="H13" s="1"/>
      <c r="I13" s="1"/>
      <c r="J13" s="1"/>
      <c r="K13" s="1"/>
      <c r="L13" s="1"/>
    </row>
    <row r="14" spans="1:14" s="26" customFormat="1" ht="14.25" customHeight="1" x14ac:dyDescent="0.2">
      <c r="A14" s="64" t="s">
        <v>90</v>
      </c>
      <c r="B14" s="61" t="s">
        <v>89</v>
      </c>
      <c r="C14" s="55"/>
      <c r="D14" s="55"/>
      <c r="E14" s="63" t="s">
        <v>88</v>
      </c>
      <c r="F14" s="58"/>
      <c r="G14" s="1"/>
      <c r="H14" s="1"/>
      <c r="I14" s="1"/>
      <c r="J14" s="1"/>
      <c r="K14" s="1"/>
      <c r="L14" s="1"/>
    </row>
    <row r="15" spans="1:14" s="26" customFormat="1" ht="14.25" customHeight="1" x14ac:dyDescent="0.2">
      <c r="A15" s="62" t="s">
        <v>87</v>
      </c>
      <c r="B15" s="61" t="s">
        <v>86</v>
      </c>
      <c r="C15" s="55"/>
      <c r="D15" s="55"/>
      <c r="E15" s="60" t="str">
        <f>HYPERLINK("\\ryt6bsrvfil0001\observatory\Health Intelligence\Method\Quality Assurance\20100408_ReadmeFormatting_HC_v0a.ppt", "Readme")</f>
        <v>Readme</v>
      </c>
      <c r="F15" s="58"/>
      <c r="G15" s="1"/>
      <c r="H15" s="1"/>
      <c r="I15" s="1"/>
      <c r="J15" s="1"/>
      <c r="K15" s="1"/>
      <c r="L15" s="1"/>
    </row>
    <row r="16" spans="1:14" s="26" customFormat="1" ht="14.25" customHeight="1" x14ac:dyDescent="0.2">
      <c r="A16" s="121" t="s">
        <v>85</v>
      </c>
      <c r="B16" s="59" t="s">
        <v>84</v>
      </c>
      <c r="C16" s="55"/>
      <c r="D16" s="55"/>
      <c r="E16" s="58"/>
      <c r="F16" s="58"/>
      <c r="G16" s="1"/>
      <c r="H16" s="1"/>
      <c r="I16" s="1"/>
      <c r="J16" s="1"/>
      <c r="K16" s="1"/>
      <c r="L16" s="1"/>
    </row>
    <row r="17" spans="1:12" s="50" customFormat="1" ht="15" x14ac:dyDescent="0.2">
      <c r="A17" s="57"/>
      <c r="B17" s="56"/>
      <c r="C17" s="56"/>
      <c r="D17" s="56"/>
      <c r="E17" s="55"/>
      <c r="F17" s="54"/>
      <c r="G17" s="1"/>
      <c r="H17" s="1"/>
      <c r="I17" s="1"/>
      <c r="J17" s="1"/>
      <c r="K17" s="1"/>
      <c r="L17" s="1"/>
    </row>
    <row r="18" spans="1:12" s="50" customFormat="1" ht="15" x14ac:dyDescent="0.2">
      <c r="A18" s="53"/>
      <c r="B18" s="2"/>
      <c r="C18" s="2"/>
      <c r="D18" s="2"/>
      <c r="E18" s="52"/>
      <c r="F18" s="52"/>
      <c r="G18" s="51"/>
      <c r="H18" s="51"/>
      <c r="I18" s="51"/>
      <c r="J18" s="51"/>
      <c r="K18" s="51"/>
      <c r="L18" s="51"/>
    </row>
    <row r="19" spans="1:12" s="26" customFormat="1" ht="15" x14ac:dyDescent="0.2">
      <c r="A19" s="49" t="s">
        <v>83</v>
      </c>
      <c r="B19" s="48"/>
      <c r="C19" s="6"/>
      <c r="D19" s="6"/>
      <c r="E19" s="6"/>
      <c r="F19" s="6"/>
      <c r="G19" s="1"/>
      <c r="H19" s="1"/>
      <c r="I19" s="1"/>
      <c r="J19" s="1"/>
      <c r="K19" s="1"/>
      <c r="L19" s="1"/>
    </row>
    <row r="20" spans="1:12" s="26" customFormat="1" ht="6" customHeight="1" x14ac:dyDescent="0.2">
      <c r="A20" s="43"/>
      <c r="B20" s="122"/>
      <c r="C20" s="6"/>
      <c r="D20" s="6"/>
      <c r="E20" s="6"/>
      <c r="F20" s="6"/>
      <c r="G20" s="1"/>
      <c r="H20" s="1"/>
      <c r="I20" s="1"/>
      <c r="J20" s="1"/>
      <c r="K20" s="1"/>
      <c r="L20" s="1"/>
    </row>
    <row r="21" spans="1:12" s="26" customFormat="1" x14ac:dyDescent="0.2">
      <c r="A21" s="8" t="s">
        <v>82</v>
      </c>
      <c r="B21" s="8"/>
      <c r="C21" s="7" t="s">
        <v>20</v>
      </c>
      <c r="D21" s="6"/>
      <c r="E21" s="215" t="s">
        <v>19</v>
      </c>
      <c r="F21" s="215"/>
      <c r="G21" s="1"/>
      <c r="H21" s="1"/>
      <c r="I21" s="1"/>
      <c r="J21" s="1"/>
      <c r="K21" s="1"/>
      <c r="L21" s="1"/>
    </row>
    <row r="22" spans="1:12" s="26" customFormat="1" x14ac:dyDescent="0.2">
      <c r="A22" s="43"/>
      <c r="B22" s="48"/>
      <c r="C22" s="6"/>
      <c r="D22" s="6"/>
      <c r="E22" s="6"/>
      <c r="F22" s="6"/>
      <c r="G22" s="1"/>
      <c r="H22" s="1"/>
      <c r="I22" s="1"/>
      <c r="J22" s="1"/>
      <c r="K22" s="1"/>
      <c r="L22" s="1"/>
    </row>
    <row r="23" spans="1:12" s="26" customFormat="1" x14ac:dyDescent="0.2">
      <c r="A23" s="15" t="s">
        <v>64</v>
      </c>
      <c r="B23" s="25" t="s">
        <v>81</v>
      </c>
      <c r="C23" s="121" t="s">
        <v>22</v>
      </c>
      <c r="D23" s="6"/>
      <c r="E23" s="214"/>
      <c r="F23" s="214"/>
      <c r="G23" s="1"/>
      <c r="H23" s="1"/>
      <c r="I23" s="1"/>
      <c r="J23" s="1"/>
      <c r="K23" s="1"/>
      <c r="L23" s="1"/>
    </row>
    <row r="24" spans="1:12" s="26" customFormat="1" ht="38.25" x14ac:dyDescent="0.2">
      <c r="A24" s="11"/>
      <c r="B24" s="14" t="s">
        <v>229</v>
      </c>
      <c r="C24" s="121" t="s">
        <v>22</v>
      </c>
      <c r="D24" s="6"/>
      <c r="E24" s="214"/>
      <c r="F24" s="214"/>
      <c r="G24" s="1"/>
      <c r="H24" s="1"/>
      <c r="I24" s="1"/>
      <c r="J24" s="1"/>
      <c r="K24" s="1"/>
      <c r="L24" s="1"/>
    </row>
    <row r="25" spans="1:12" s="26" customFormat="1" x14ac:dyDescent="0.2">
      <c r="A25" s="11"/>
      <c r="B25" s="12" t="s">
        <v>80</v>
      </c>
      <c r="C25" s="121" t="s">
        <v>22</v>
      </c>
      <c r="D25" s="6"/>
      <c r="E25" s="214"/>
      <c r="F25" s="214"/>
      <c r="G25" s="1"/>
      <c r="H25" s="1"/>
      <c r="I25" s="1"/>
      <c r="J25" s="1"/>
      <c r="K25" s="1"/>
      <c r="L25" s="1"/>
    </row>
    <row r="26" spans="1:12" s="26" customFormat="1" ht="38.25" x14ac:dyDescent="0.2">
      <c r="A26" s="11"/>
      <c r="B26" s="31" t="s">
        <v>79</v>
      </c>
      <c r="C26" s="121" t="s">
        <v>22</v>
      </c>
      <c r="D26" s="6"/>
      <c r="E26" s="214"/>
      <c r="F26" s="214"/>
      <c r="G26" s="1"/>
      <c r="H26" s="1"/>
      <c r="I26" s="1"/>
      <c r="J26" s="1"/>
      <c r="K26" s="1"/>
      <c r="L26" s="1"/>
    </row>
    <row r="27" spans="1:12" s="26" customFormat="1" ht="25.5" x14ac:dyDescent="0.2">
      <c r="A27" s="11"/>
      <c r="B27" s="31" t="s">
        <v>78</v>
      </c>
      <c r="C27" s="121" t="s">
        <v>22</v>
      </c>
      <c r="D27" s="6"/>
      <c r="E27" s="214"/>
      <c r="F27" s="214"/>
      <c r="G27" s="1"/>
      <c r="H27" s="1"/>
      <c r="I27" s="1"/>
      <c r="J27" s="1"/>
      <c r="K27" s="1"/>
      <c r="L27" s="1"/>
    </row>
    <row r="28" spans="1:12" s="26" customFormat="1" x14ac:dyDescent="0.2">
      <c r="A28" s="11"/>
      <c r="B28" s="46"/>
      <c r="C28" s="35"/>
      <c r="D28" s="6"/>
      <c r="E28" s="214"/>
      <c r="F28" s="214"/>
      <c r="G28" s="1"/>
      <c r="H28" s="1"/>
      <c r="I28" s="1"/>
      <c r="J28" s="1"/>
      <c r="K28" s="1"/>
      <c r="L28" s="1"/>
    </row>
    <row r="29" spans="1:12" s="26" customFormat="1" ht="25.5" x14ac:dyDescent="0.2">
      <c r="A29" s="15" t="s">
        <v>77</v>
      </c>
      <c r="B29" s="25" t="s">
        <v>76</v>
      </c>
      <c r="C29" s="121" t="s">
        <v>22</v>
      </c>
      <c r="D29" s="6"/>
      <c r="E29" s="214"/>
      <c r="F29" s="214"/>
      <c r="G29" s="1"/>
      <c r="H29" s="1"/>
      <c r="I29" s="1"/>
      <c r="J29" s="1"/>
      <c r="K29" s="1"/>
      <c r="L29" s="1"/>
    </row>
    <row r="30" spans="1:12" s="26" customFormat="1" ht="25.5" x14ac:dyDescent="0.2">
      <c r="B30" s="47" t="s">
        <v>75</v>
      </c>
      <c r="C30" s="121" t="s">
        <v>22</v>
      </c>
      <c r="D30" s="6"/>
      <c r="E30" s="214"/>
      <c r="F30" s="214"/>
      <c r="G30" s="1"/>
      <c r="H30" s="1"/>
      <c r="I30" s="1"/>
      <c r="J30" s="1"/>
      <c r="K30" s="1"/>
      <c r="L30" s="1"/>
    </row>
    <row r="31" spans="1:12" s="26" customFormat="1" ht="25.5" x14ac:dyDescent="0.2">
      <c r="A31" s="11"/>
      <c r="B31" s="12" t="s">
        <v>74</v>
      </c>
      <c r="C31" s="121" t="s">
        <v>22</v>
      </c>
      <c r="D31" s="6"/>
      <c r="E31" s="214"/>
      <c r="F31" s="214"/>
      <c r="G31" s="1"/>
      <c r="H31" s="1"/>
      <c r="I31" s="1"/>
      <c r="J31" s="1"/>
      <c r="K31" s="1"/>
      <c r="L31" s="1"/>
    </row>
    <row r="32" spans="1:12" s="26" customFormat="1" ht="15.75" customHeight="1" x14ac:dyDescent="0.2">
      <c r="A32" s="11"/>
      <c r="B32" s="37" t="s">
        <v>73</v>
      </c>
      <c r="C32" s="121" t="s">
        <v>22</v>
      </c>
      <c r="D32" s="6"/>
      <c r="E32" s="214"/>
      <c r="F32" s="214"/>
      <c r="G32" s="1"/>
      <c r="H32" s="1"/>
      <c r="I32" s="1"/>
      <c r="J32" s="1"/>
      <c r="K32" s="1"/>
      <c r="L32" s="1"/>
    </row>
    <row r="33" spans="1:12" x14ac:dyDescent="0.2">
      <c r="B33" s="46"/>
      <c r="E33" s="214"/>
      <c r="F33" s="214"/>
    </row>
    <row r="34" spans="1:12" ht="17.25" customHeight="1" x14ac:dyDescent="0.2">
      <c r="A34" s="29" t="s">
        <v>72</v>
      </c>
      <c r="B34" s="28" t="s">
        <v>71</v>
      </c>
      <c r="C34" s="121" t="s">
        <v>22</v>
      </c>
      <c r="E34" s="214"/>
      <c r="F34" s="214"/>
    </row>
    <row r="35" spans="1:12" s="26" customFormat="1" ht="25.5" x14ac:dyDescent="0.2">
      <c r="A35" s="11"/>
      <c r="B35" s="19" t="s">
        <v>70</v>
      </c>
      <c r="C35" s="121" t="s">
        <v>22</v>
      </c>
      <c r="D35" s="6"/>
      <c r="E35" s="214"/>
      <c r="F35" s="214"/>
      <c r="G35" s="1"/>
      <c r="H35" s="1"/>
      <c r="I35" s="1"/>
      <c r="J35" s="1"/>
      <c r="K35" s="1"/>
      <c r="L35" s="1"/>
    </row>
    <row r="36" spans="1:12" s="26" customFormat="1" x14ac:dyDescent="0.2">
      <c r="A36" s="11"/>
      <c r="B36" s="31" t="s">
        <v>69</v>
      </c>
      <c r="C36" s="121" t="s">
        <v>22</v>
      </c>
      <c r="D36" s="6"/>
      <c r="E36" s="214"/>
      <c r="F36" s="214"/>
      <c r="G36" s="1"/>
      <c r="H36" s="1"/>
      <c r="I36" s="1"/>
      <c r="J36" s="1"/>
      <c r="K36" s="1"/>
      <c r="L36" s="1"/>
    </row>
    <row r="37" spans="1:12" s="26" customFormat="1" x14ac:dyDescent="0.2">
      <c r="A37" s="11"/>
      <c r="B37" s="45"/>
      <c r="C37" s="35"/>
      <c r="D37" s="6"/>
      <c r="E37" s="214"/>
      <c r="F37" s="214"/>
      <c r="G37" s="1"/>
      <c r="H37" s="1"/>
      <c r="I37" s="1"/>
      <c r="J37" s="1"/>
      <c r="K37" s="1"/>
      <c r="L37" s="1"/>
    </row>
    <row r="38" spans="1:12" s="26" customFormat="1" x14ac:dyDescent="0.2">
      <c r="A38" s="29" t="s">
        <v>29</v>
      </c>
      <c r="B38" s="25" t="s">
        <v>68</v>
      </c>
      <c r="C38" s="121" t="s">
        <v>22</v>
      </c>
      <c r="D38" s="6"/>
      <c r="E38" s="214"/>
      <c r="F38" s="214"/>
      <c r="G38" s="1"/>
      <c r="H38" s="1"/>
      <c r="I38" s="1"/>
      <c r="J38" s="1"/>
      <c r="K38" s="1"/>
      <c r="L38" s="1"/>
    </row>
    <row r="39" spans="1:12" s="26" customFormat="1" x14ac:dyDescent="0.2">
      <c r="A39" s="11"/>
      <c r="B39" s="44" t="s">
        <v>67</v>
      </c>
      <c r="C39" s="121" t="s">
        <v>22</v>
      </c>
      <c r="D39" s="6"/>
      <c r="E39" s="214"/>
      <c r="F39" s="214"/>
      <c r="G39" s="1"/>
      <c r="H39" s="1"/>
      <c r="I39" s="1"/>
      <c r="J39" s="1"/>
      <c r="K39" s="1"/>
      <c r="L39" s="1"/>
    </row>
    <row r="40" spans="1:12" s="26" customFormat="1" ht="14.25" customHeight="1" x14ac:dyDescent="0.2">
      <c r="A40" s="11"/>
      <c r="B40" s="12" t="s">
        <v>66</v>
      </c>
      <c r="C40" s="121" t="s">
        <v>22</v>
      </c>
      <c r="D40" s="6"/>
      <c r="E40" s="214"/>
      <c r="F40" s="214"/>
      <c r="G40" s="1"/>
      <c r="H40" s="1"/>
      <c r="I40" s="1"/>
      <c r="J40" s="1"/>
      <c r="K40" s="1"/>
      <c r="L40" s="1"/>
    </row>
    <row r="41" spans="1:12" s="26" customFormat="1" x14ac:dyDescent="0.2">
      <c r="A41" s="43"/>
      <c r="B41" s="42"/>
      <c r="C41" s="6"/>
      <c r="D41" s="6"/>
      <c r="E41" s="6"/>
      <c r="F41" s="6"/>
      <c r="G41" s="1"/>
      <c r="H41" s="1"/>
      <c r="I41" s="1"/>
      <c r="J41" s="1"/>
      <c r="K41" s="1"/>
      <c r="L41" s="1"/>
    </row>
    <row r="42" spans="1:12" s="26" customFormat="1" x14ac:dyDescent="0.2">
      <c r="A42" s="8" t="s">
        <v>65</v>
      </c>
      <c r="B42" s="8"/>
      <c r="C42" s="7" t="s">
        <v>20</v>
      </c>
      <c r="D42" s="6"/>
      <c r="E42" s="215" t="s">
        <v>19</v>
      </c>
      <c r="F42" s="215"/>
      <c r="G42" s="1"/>
      <c r="H42" s="1"/>
      <c r="I42" s="1"/>
      <c r="J42" s="1"/>
      <c r="K42" s="1"/>
      <c r="L42" s="1"/>
    </row>
    <row r="43" spans="1:12" s="26" customFormat="1" x14ac:dyDescent="0.2">
      <c r="A43" s="5"/>
      <c r="B43" s="5"/>
      <c r="C43" s="41"/>
      <c r="D43" s="4"/>
      <c r="E43" s="6"/>
      <c r="F43" s="6"/>
      <c r="G43" s="1"/>
      <c r="H43" s="1"/>
      <c r="I43" s="1"/>
      <c r="J43" s="1"/>
      <c r="K43" s="1"/>
      <c r="L43" s="1"/>
    </row>
    <row r="44" spans="1:12" s="26" customFormat="1" x14ac:dyDescent="0.2">
      <c r="A44" s="15" t="s">
        <v>64</v>
      </c>
      <c r="B44" s="25" t="s">
        <v>63</v>
      </c>
      <c r="C44" s="121" t="s">
        <v>22</v>
      </c>
      <c r="D44" s="34"/>
      <c r="E44" s="214"/>
      <c r="F44" s="214"/>
      <c r="G44" s="1"/>
      <c r="H44" s="1"/>
      <c r="I44" s="1"/>
      <c r="J44" s="1"/>
      <c r="K44" s="1"/>
      <c r="L44" s="1"/>
    </row>
    <row r="45" spans="1:12" s="26" customFormat="1" x14ac:dyDescent="0.2">
      <c r="A45" s="33"/>
      <c r="B45" s="12" t="s">
        <v>62</v>
      </c>
      <c r="C45" s="121" t="s">
        <v>22</v>
      </c>
      <c r="D45" s="34"/>
      <c r="E45" s="214"/>
      <c r="F45" s="214"/>
      <c r="G45" s="1"/>
      <c r="H45" s="1"/>
      <c r="I45" s="1"/>
      <c r="J45" s="1"/>
      <c r="K45" s="1"/>
      <c r="L45" s="1"/>
    </row>
    <row r="46" spans="1:12" s="26" customFormat="1" x14ac:dyDescent="0.2">
      <c r="A46" s="15"/>
      <c r="B46" s="12" t="s">
        <v>61</v>
      </c>
      <c r="C46" s="121" t="s">
        <v>22</v>
      </c>
      <c r="D46" s="34"/>
      <c r="E46" s="214"/>
      <c r="F46" s="214"/>
      <c r="G46" s="1"/>
      <c r="H46" s="1"/>
      <c r="I46" s="1"/>
      <c r="J46" s="1"/>
      <c r="K46" s="1"/>
      <c r="L46" s="1"/>
    </row>
    <row r="47" spans="1:12" s="26" customFormat="1" x14ac:dyDescent="0.2">
      <c r="A47" s="40"/>
      <c r="B47" s="12" t="s">
        <v>60</v>
      </c>
      <c r="C47" s="121" t="s">
        <v>22</v>
      </c>
      <c r="D47" s="34"/>
      <c r="E47" s="214"/>
      <c r="F47" s="214"/>
      <c r="G47" s="1"/>
      <c r="H47" s="1"/>
      <c r="I47" s="1"/>
      <c r="J47" s="1"/>
      <c r="K47" s="1"/>
      <c r="L47" s="1"/>
    </row>
    <row r="48" spans="1:12" s="26" customFormat="1" x14ac:dyDescent="0.2">
      <c r="A48" s="5"/>
      <c r="B48" s="39"/>
      <c r="C48" s="4"/>
      <c r="D48" s="38"/>
      <c r="E48" s="214"/>
      <c r="F48" s="214"/>
      <c r="G48" s="1"/>
      <c r="H48" s="1"/>
      <c r="I48" s="1"/>
      <c r="J48" s="1"/>
      <c r="K48" s="1"/>
      <c r="L48" s="1"/>
    </row>
    <row r="49" spans="1:12" s="26" customFormat="1" x14ac:dyDescent="0.2">
      <c r="A49" s="15" t="s">
        <v>29</v>
      </c>
      <c r="B49" s="37" t="s">
        <v>59</v>
      </c>
      <c r="C49" s="121" t="s">
        <v>22</v>
      </c>
      <c r="D49" s="34"/>
      <c r="E49" s="214"/>
      <c r="F49" s="214"/>
      <c r="G49" s="1"/>
      <c r="H49" s="1"/>
      <c r="I49" s="1"/>
      <c r="J49" s="1"/>
      <c r="K49" s="1"/>
      <c r="L49" s="1"/>
    </row>
    <row r="50" spans="1:12" s="26" customFormat="1" x14ac:dyDescent="0.2">
      <c r="A50" s="11"/>
      <c r="B50" s="36"/>
      <c r="C50" s="35"/>
      <c r="D50" s="34"/>
      <c r="E50" s="214"/>
      <c r="F50" s="214"/>
      <c r="G50" s="1"/>
      <c r="H50" s="1"/>
      <c r="I50" s="1"/>
      <c r="J50" s="1"/>
      <c r="K50" s="1"/>
      <c r="L50" s="1"/>
    </row>
    <row r="51" spans="1:12" s="13" customFormat="1" x14ac:dyDescent="0.2">
      <c r="A51" s="5"/>
      <c r="B51" s="5"/>
      <c r="C51" s="4"/>
      <c r="D51" s="4"/>
      <c r="E51" s="120"/>
      <c r="F51" s="120"/>
      <c r="G51" s="1"/>
      <c r="H51" s="1"/>
      <c r="I51" s="1"/>
      <c r="J51" s="1"/>
      <c r="K51" s="1"/>
      <c r="L51" s="1"/>
    </row>
    <row r="52" spans="1:12" s="13" customFormat="1" x14ac:dyDescent="0.2">
      <c r="A52" s="9" t="s">
        <v>58</v>
      </c>
      <c r="B52" s="8"/>
      <c r="C52" s="7" t="s">
        <v>20</v>
      </c>
      <c r="D52" s="6"/>
      <c r="E52" s="215" t="s">
        <v>19</v>
      </c>
      <c r="F52" s="215"/>
      <c r="G52" s="1"/>
      <c r="H52" s="1"/>
      <c r="I52" s="1"/>
      <c r="J52" s="1"/>
      <c r="K52" s="1"/>
      <c r="L52" s="1"/>
    </row>
    <row r="53" spans="1:12" x14ac:dyDescent="0.2">
      <c r="A53" s="5"/>
      <c r="B53" s="5"/>
      <c r="C53" s="4"/>
      <c r="D53" s="4"/>
      <c r="E53" s="3"/>
      <c r="F53" s="3"/>
    </row>
    <row r="54" spans="1:12" s="13" customFormat="1" x14ac:dyDescent="0.2">
      <c r="A54" s="15" t="s">
        <v>57</v>
      </c>
      <c r="B54" s="30" t="s">
        <v>56</v>
      </c>
      <c r="C54" s="6"/>
      <c r="D54" s="6"/>
      <c r="E54" s="120"/>
      <c r="F54" s="120"/>
      <c r="G54" s="1"/>
      <c r="H54" s="1"/>
      <c r="I54" s="1"/>
      <c r="J54" s="1"/>
      <c r="K54" s="1"/>
      <c r="L54" s="1"/>
    </row>
    <row r="55" spans="1:12" s="13" customFormat="1" x14ac:dyDescent="0.2">
      <c r="A55" s="33"/>
      <c r="B55" s="32" t="s">
        <v>52</v>
      </c>
      <c r="C55" s="121" t="s">
        <v>22</v>
      </c>
      <c r="D55" s="6"/>
      <c r="E55" s="214"/>
      <c r="F55" s="214"/>
      <c r="G55" s="1"/>
      <c r="H55" s="1"/>
      <c r="I55" s="1"/>
      <c r="J55" s="1"/>
      <c r="K55" s="1"/>
      <c r="L55" s="1"/>
    </row>
    <row r="56" spans="1:12" s="13" customFormat="1" x14ac:dyDescent="0.2">
      <c r="A56" s="15"/>
      <c r="B56" s="12" t="s">
        <v>55</v>
      </c>
      <c r="C56" s="121" t="s">
        <v>22</v>
      </c>
      <c r="D56" s="6"/>
      <c r="E56" s="214"/>
      <c r="F56" s="214"/>
      <c r="G56" s="1"/>
      <c r="H56" s="1"/>
      <c r="I56" s="1"/>
      <c r="J56" s="1"/>
      <c r="K56" s="1"/>
      <c r="L56" s="1"/>
    </row>
    <row r="57" spans="1:12" s="13" customFormat="1" x14ac:dyDescent="0.2">
      <c r="A57" s="15"/>
      <c r="B57" s="12" t="s">
        <v>54</v>
      </c>
      <c r="C57" s="121" t="s">
        <v>22</v>
      </c>
      <c r="D57" s="6"/>
      <c r="E57" s="214"/>
      <c r="F57" s="214"/>
      <c r="G57" s="1"/>
      <c r="H57" s="1"/>
      <c r="I57" s="1"/>
      <c r="J57" s="1"/>
      <c r="K57" s="1"/>
      <c r="L57" s="1"/>
    </row>
    <row r="58" spans="1:12" s="13" customFormat="1" x14ac:dyDescent="0.2">
      <c r="A58" s="15"/>
      <c r="B58" s="12" t="s">
        <v>49</v>
      </c>
      <c r="C58" s="121" t="s">
        <v>22</v>
      </c>
      <c r="D58" s="6"/>
      <c r="E58" s="214"/>
      <c r="F58" s="214"/>
      <c r="G58" s="1"/>
      <c r="H58" s="1"/>
      <c r="I58" s="1"/>
      <c r="J58" s="1"/>
      <c r="K58" s="1"/>
      <c r="L58" s="1"/>
    </row>
    <row r="59" spans="1:12" s="13" customFormat="1" x14ac:dyDescent="0.2">
      <c r="A59" s="15"/>
      <c r="B59" s="31"/>
      <c r="C59" s="6"/>
      <c r="D59" s="6"/>
      <c r="E59" s="214"/>
      <c r="F59" s="214"/>
      <c r="G59" s="1"/>
      <c r="H59" s="1"/>
      <c r="I59" s="1"/>
      <c r="J59" s="1"/>
      <c r="K59" s="1"/>
      <c r="L59" s="1"/>
    </row>
    <row r="60" spans="1:12" s="13" customFormat="1" x14ac:dyDescent="0.2">
      <c r="A60" s="15"/>
      <c r="B60" s="30" t="s">
        <v>53</v>
      </c>
      <c r="C60" s="1"/>
      <c r="D60" s="6"/>
      <c r="E60" s="214"/>
      <c r="F60" s="214"/>
      <c r="G60" s="1"/>
      <c r="H60" s="1"/>
      <c r="I60" s="1"/>
      <c r="J60" s="1"/>
      <c r="K60" s="1"/>
      <c r="L60" s="1"/>
    </row>
    <row r="61" spans="1:12" s="13" customFormat="1" x14ac:dyDescent="0.2">
      <c r="A61" s="15"/>
      <c r="B61" s="12" t="s">
        <v>52</v>
      </c>
      <c r="C61" s="121" t="s">
        <v>22</v>
      </c>
      <c r="D61" s="6"/>
      <c r="E61" s="214"/>
      <c r="F61" s="214"/>
      <c r="G61" s="1"/>
      <c r="H61" s="1"/>
      <c r="I61" s="1"/>
      <c r="J61" s="1"/>
      <c r="K61" s="1"/>
      <c r="L61" s="1"/>
    </row>
    <row r="62" spans="1:12" s="13" customFormat="1" x14ac:dyDescent="0.2">
      <c r="A62" s="15"/>
      <c r="B62" s="12" t="s">
        <v>51</v>
      </c>
      <c r="C62" s="121" t="s">
        <v>22</v>
      </c>
      <c r="D62" s="6"/>
      <c r="E62" s="214"/>
      <c r="F62" s="214"/>
      <c r="G62" s="1"/>
      <c r="H62" s="1"/>
      <c r="I62" s="1"/>
      <c r="J62" s="1"/>
      <c r="K62" s="1"/>
      <c r="L62" s="1"/>
    </row>
    <row r="63" spans="1:12" s="13" customFormat="1" x14ac:dyDescent="0.2">
      <c r="A63" s="15"/>
      <c r="B63" s="12" t="s">
        <v>50</v>
      </c>
      <c r="C63" s="121" t="s">
        <v>22</v>
      </c>
      <c r="D63" s="6"/>
      <c r="E63" s="214"/>
      <c r="F63" s="214"/>
      <c r="G63" s="1"/>
      <c r="H63" s="1"/>
      <c r="I63" s="1"/>
      <c r="J63" s="1"/>
      <c r="K63" s="1"/>
      <c r="L63" s="1"/>
    </row>
    <row r="64" spans="1:12" s="13" customFormat="1" x14ac:dyDescent="0.2">
      <c r="A64" s="15"/>
      <c r="B64" s="12" t="s">
        <v>49</v>
      </c>
      <c r="C64" s="121" t="s">
        <v>22</v>
      </c>
      <c r="D64" s="6"/>
      <c r="E64" s="214"/>
      <c r="F64" s="214"/>
      <c r="G64" s="1"/>
      <c r="H64" s="1"/>
      <c r="I64" s="1"/>
      <c r="J64" s="1"/>
      <c r="K64" s="1"/>
      <c r="L64" s="1"/>
    </row>
    <row r="65" spans="1:12" x14ac:dyDescent="0.2">
      <c r="A65" s="5"/>
      <c r="B65" s="5"/>
      <c r="C65" s="4"/>
      <c r="D65" s="4"/>
      <c r="E65" s="214"/>
      <c r="F65" s="214"/>
    </row>
    <row r="66" spans="1:12" x14ac:dyDescent="0.2">
      <c r="A66" s="5"/>
      <c r="B66" s="5"/>
      <c r="C66" s="4"/>
      <c r="D66" s="4"/>
      <c r="E66" s="214"/>
      <c r="F66" s="214"/>
    </row>
    <row r="67" spans="1:12" s="13" customFormat="1" x14ac:dyDescent="0.2">
      <c r="A67" s="216" t="s">
        <v>48</v>
      </c>
      <c r="B67" s="25" t="s">
        <v>47</v>
      </c>
      <c r="C67" s="121" t="s">
        <v>22</v>
      </c>
      <c r="D67" s="6"/>
      <c r="E67" s="214"/>
      <c r="F67" s="214"/>
      <c r="G67" s="1"/>
      <c r="H67" s="1"/>
      <c r="I67" s="1"/>
      <c r="J67" s="1"/>
      <c r="K67" s="1"/>
      <c r="L67" s="1"/>
    </row>
    <row r="68" spans="1:12" s="13" customFormat="1" x14ac:dyDescent="0.2">
      <c r="A68" s="216"/>
      <c r="B68" s="12" t="s">
        <v>46</v>
      </c>
      <c r="C68" s="121" t="s">
        <v>22</v>
      </c>
      <c r="D68" s="6"/>
      <c r="E68" s="214"/>
      <c r="F68" s="214"/>
      <c r="G68" s="1"/>
      <c r="H68" s="1"/>
      <c r="I68" s="1"/>
      <c r="J68" s="1"/>
      <c r="K68" s="1"/>
      <c r="L68" s="1"/>
    </row>
    <row r="69" spans="1:12" s="13" customFormat="1" x14ac:dyDescent="0.2">
      <c r="A69" s="15"/>
      <c r="B69" s="12" t="s">
        <v>45</v>
      </c>
      <c r="C69" s="121" t="s">
        <v>22</v>
      </c>
      <c r="D69" s="6"/>
      <c r="E69" s="214"/>
      <c r="F69" s="214"/>
      <c r="G69" s="1"/>
      <c r="H69" s="1"/>
      <c r="I69" s="1"/>
      <c r="J69" s="1"/>
      <c r="K69" s="1"/>
      <c r="L69" s="1"/>
    </row>
    <row r="70" spans="1:12" s="13" customFormat="1" x14ac:dyDescent="0.2">
      <c r="A70" s="15"/>
      <c r="B70" s="12" t="s">
        <v>44</v>
      </c>
      <c r="C70" s="121" t="s">
        <v>22</v>
      </c>
      <c r="D70" s="6"/>
      <c r="E70" s="214"/>
      <c r="F70" s="214"/>
      <c r="G70" s="1"/>
      <c r="H70" s="1"/>
      <c r="I70" s="1"/>
      <c r="J70" s="1"/>
      <c r="K70" s="1"/>
      <c r="L70" s="1"/>
    </row>
    <row r="71" spans="1:12" s="13" customFormat="1" x14ac:dyDescent="0.2">
      <c r="A71" s="15"/>
      <c r="B71" s="12" t="s">
        <v>43</v>
      </c>
      <c r="C71" s="121" t="s">
        <v>22</v>
      </c>
      <c r="D71" s="6"/>
      <c r="E71" s="214"/>
      <c r="F71" s="214"/>
      <c r="G71" s="1"/>
      <c r="H71" s="1"/>
      <c r="I71" s="1"/>
      <c r="J71" s="1"/>
      <c r="K71" s="1"/>
      <c r="L71" s="1"/>
    </row>
    <row r="72" spans="1:12" s="13" customFormat="1" x14ac:dyDescent="0.2">
      <c r="A72" s="15"/>
      <c r="B72" s="12" t="s">
        <v>42</v>
      </c>
      <c r="C72" s="121" t="s">
        <v>22</v>
      </c>
      <c r="D72" s="6"/>
      <c r="E72" s="214"/>
      <c r="F72" s="214"/>
      <c r="G72" s="1"/>
      <c r="H72" s="1"/>
      <c r="I72" s="1"/>
      <c r="J72" s="1"/>
      <c r="K72" s="1"/>
      <c r="L72" s="1"/>
    </row>
    <row r="73" spans="1:12" s="13" customFormat="1" x14ac:dyDescent="0.2">
      <c r="A73" s="15"/>
      <c r="B73" s="12" t="s">
        <v>41</v>
      </c>
      <c r="C73" s="121" t="s">
        <v>22</v>
      </c>
      <c r="D73" s="6"/>
      <c r="E73" s="214"/>
      <c r="F73" s="214"/>
      <c r="G73" s="1"/>
      <c r="H73" s="1"/>
      <c r="I73" s="1"/>
      <c r="J73" s="1"/>
      <c r="K73" s="1"/>
      <c r="L73" s="1"/>
    </row>
    <row r="74" spans="1:12" s="13" customFormat="1" x14ac:dyDescent="0.2">
      <c r="A74" s="15"/>
      <c r="B74" s="12" t="s">
        <v>40</v>
      </c>
      <c r="C74" s="121" t="s">
        <v>22</v>
      </c>
      <c r="D74" s="6"/>
      <c r="E74" s="214"/>
      <c r="F74" s="214"/>
      <c r="G74" s="1"/>
      <c r="H74" s="1"/>
      <c r="I74" s="1"/>
      <c r="J74" s="1"/>
      <c r="K74" s="1"/>
      <c r="L74" s="1"/>
    </row>
    <row r="75" spans="1:12" s="13" customFormat="1" x14ac:dyDescent="0.2">
      <c r="A75" s="15"/>
      <c r="B75" s="12" t="s">
        <v>39</v>
      </c>
      <c r="C75" s="121" t="s">
        <v>22</v>
      </c>
      <c r="D75" s="6"/>
      <c r="E75" s="214"/>
      <c r="F75" s="214"/>
      <c r="G75" s="1"/>
      <c r="H75" s="1"/>
      <c r="I75" s="1"/>
      <c r="J75" s="1"/>
      <c r="K75" s="1"/>
      <c r="L75" s="1"/>
    </row>
    <row r="76" spans="1:12" x14ac:dyDescent="0.2">
      <c r="A76" s="5"/>
      <c r="B76" s="22"/>
      <c r="C76" s="4"/>
      <c r="D76" s="4"/>
      <c r="E76" s="214"/>
      <c r="F76" s="214"/>
    </row>
    <row r="77" spans="1:12" x14ac:dyDescent="0.2">
      <c r="A77" s="5"/>
      <c r="B77" s="22"/>
      <c r="C77" s="4"/>
      <c r="D77" s="4"/>
      <c r="E77" s="214"/>
      <c r="F77" s="214"/>
    </row>
    <row r="78" spans="1:12" s="26" customFormat="1" x14ac:dyDescent="0.2">
      <c r="A78" s="29" t="s">
        <v>38</v>
      </c>
      <c r="B78" s="28" t="s">
        <v>37</v>
      </c>
      <c r="C78" s="27"/>
      <c r="D78" s="6"/>
      <c r="E78" s="214"/>
      <c r="F78" s="214"/>
      <c r="G78" s="1"/>
      <c r="H78" s="1"/>
      <c r="I78" s="1"/>
      <c r="J78" s="1"/>
      <c r="K78" s="1"/>
      <c r="L78" s="1"/>
    </row>
    <row r="79" spans="1:12" s="26" customFormat="1" ht="24.75" customHeight="1" x14ac:dyDescent="0.2">
      <c r="A79" s="15" t="s">
        <v>36</v>
      </c>
      <c r="B79" s="14" t="s">
        <v>35</v>
      </c>
      <c r="C79" s="121" t="s">
        <v>22</v>
      </c>
      <c r="D79" s="6"/>
      <c r="E79" s="214"/>
      <c r="F79" s="214"/>
      <c r="G79" s="1"/>
      <c r="H79" s="1"/>
      <c r="I79" s="1"/>
      <c r="J79" s="1"/>
      <c r="K79" s="1"/>
      <c r="L79" s="1"/>
    </row>
    <row r="80" spans="1:12" s="26" customFormat="1" ht="27" customHeight="1" x14ac:dyDescent="0.2">
      <c r="A80" s="15"/>
      <c r="B80" s="12" t="s">
        <v>34</v>
      </c>
      <c r="C80" s="121" t="s">
        <v>22</v>
      </c>
      <c r="D80" s="6"/>
      <c r="E80" s="214"/>
      <c r="F80" s="214"/>
      <c r="G80" s="1"/>
      <c r="H80" s="1"/>
      <c r="I80" s="1"/>
      <c r="J80" s="1"/>
      <c r="K80" s="1"/>
      <c r="L80" s="1"/>
    </row>
    <row r="81" spans="1:12" x14ac:dyDescent="0.2">
      <c r="A81" s="5"/>
      <c r="B81" s="22"/>
      <c r="C81" s="4"/>
      <c r="D81" s="4"/>
      <c r="E81" s="119"/>
      <c r="F81" s="123"/>
    </row>
    <row r="82" spans="1:12" x14ac:dyDescent="0.2">
      <c r="A82" s="5"/>
      <c r="B82" s="22"/>
      <c r="C82" s="4"/>
      <c r="D82" s="4"/>
      <c r="E82" s="119"/>
      <c r="F82" s="123"/>
    </row>
    <row r="83" spans="1:12" x14ac:dyDescent="0.2">
      <c r="A83" s="15" t="s">
        <v>33</v>
      </c>
      <c r="B83" s="25" t="s">
        <v>32</v>
      </c>
      <c r="C83" s="121" t="s">
        <v>22</v>
      </c>
      <c r="D83" s="6"/>
      <c r="E83" s="214"/>
      <c r="F83" s="214"/>
    </row>
    <row r="84" spans="1:12" x14ac:dyDescent="0.2">
      <c r="A84" s="15"/>
      <c r="B84" s="12" t="s">
        <v>31</v>
      </c>
      <c r="C84" s="121" t="s">
        <v>22</v>
      </c>
      <c r="D84" s="6"/>
      <c r="E84" s="214"/>
      <c r="F84" s="214"/>
    </row>
    <row r="85" spans="1:12" x14ac:dyDescent="0.2">
      <c r="A85" s="15"/>
      <c r="B85" s="12" t="s">
        <v>30</v>
      </c>
      <c r="C85" s="121" t="s">
        <v>22</v>
      </c>
      <c r="D85" s="6"/>
      <c r="E85" s="214"/>
      <c r="F85" s="214"/>
    </row>
    <row r="86" spans="1:12" x14ac:dyDescent="0.2">
      <c r="A86" s="2"/>
      <c r="B86" s="24"/>
      <c r="C86" s="2"/>
      <c r="E86" s="123"/>
      <c r="F86" s="123"/>
    </row>
    <row r="87" spans="1:12" x14ac:dyDescent="0.2">
      <c r="A87" s="23"/>
      <c r="B87" s="22"/>
      <c r="C87" s="2"/>
      <c r="E87" s="123"/>
      <c r="F87" s="123"/>
    </row>
    <row r="88" spans="1:12" x14ac:dyDescent="0.2">
      <c r="A88" s="15" t="s">
        <v>29</v>
      </c>
      <c r="B88" s="21" t="s">
        <v>28</v>
      </c>
      <c r="C88" s="121" t="s">
        <v>22</v>
      </c>
      <c r="D88" s="6"/>
      <c r="E88" s="214"/>
      <c r="F88" s="214"/>
    </row>
    <row r="89" spans="1:12" x14ac:dyDescent="0.2">
      <c r="A89" s="18"/>
      <c r="B89" s="20" t="s">
        <v>27</v>
      </c>
      <c r="C89" s="121" t="s">
        <v>22</v>
      </c>
      <c r="D89" s="17"/>
      <c r="E89" s="214"/>
      <c r="F89" s="214"/>
    </row>
    <row r="90" spans="1:12" x14ac:dyDescent="0.2">
      <c r="A90" s="18"/>
      <c r="B90" s="20" t="s">
        <v>26</v>
      </c>
      <c r="C90" s="121" t="s">
        <v>22</v>
      </c>
      <c r="D90" s="17"/>
      <c r="E90" s="214"/>
      <c r="F90" s="214"/>
    </row>
    <row r="91" spans="1:12" ht="25.5" x14ac:dyDescent="0.2">
      <c r="A91" s="18"/>
      <c r="B91" s="19" t="s">
        <v>25</v>
      </c>
      <c r="C91" s="121" t="s">
        <v>22</v>
      </c>
      <c r="D91" s="17"/>
      <c r="E91" s="214"/>
      <c r="F91" s="214"/>
    </row>
    <row r="92" spans="1:12" ht="25.5" x14ac:dyDescent="0.2">
      <c r="A92" s="18"/>
      <c r="B92" s="14" t="s">
        <v>24</v>
      </c>
      <c r="C92" s="121" t="s">
        <v>22</v>
      </c>
      <c r="D92" s="17"/>
      <c r="E92" s="214"/>
      <c r="F92" s="214"/>
    </row>
    <row r="93" spans="1:12" x14ac:dyDescent="0.2">
      <c r="A93" s="5"/>
      <c r="B93" s="16"/>
      <c r="C93" s="4"/>
      <c r="D93" s="4"/>
      <c r="E93" s="123"/>
      <c r="F93" s="123"/>
    </row>
    <row r="94" spans="1:12" x14ac:dyDescent="0.2">
      <c r="A94" s="5"/>
      <c r="B94" s="5"/>
      <c r="C94" s="4"/>
      <c r="D94" s="4"/>
      <c r="E94" s="123"/>
      <c r="F94" s="123"/>
    </row>
    <row r="95" spans="1:12" x14ac:dyDescent="0.2">
      <c r="A95" s="15" t="s">
        <v>23</v>
      </c>
      <c r="B95" s="14"/>
      <c r="C95" s="121" t="s">
        <v>22</v>
      </c>
      <c r="D95" s="6"/>
      <c r="E95" s="214"/>
      <c r="F95" s="214"/>
    </row>
    <row r="96" spans="1:12" s="13" customFormat="1" x14ac:dyDescent="0.2">
      <c r="A96" s="11"/>
      <c r="B96" s="12"/>
      <c r="C96" s="121" t="s">
        <v>22</v>
      </c>
      <c r="D96" s="6"/>
      <c r="E96" s="214"/>
      <c r="F96" s="214"/>
      <c r="G96" s="1"/>
      <c r="H96" s="1"/>
      <c r="I96" s="1"/>
      <c r="J96" s="1"/>
      <c r="K96" s="1"/>
      <c r="L96" s="1"/>
    </row>
    <row r="97" spans="1:6" x14ac:dyDescent="0.2">
      <c r="A97" s="11"/>
      <c r="B97" s="12"/>
      <c r="C97" s="121" t="s">
        <v>22</v>
      </c>
      <c r="D97" s="6"/>
      <c r="E97" s="214"/>
      <c r="F97" s="214"/>
    </row>
    <row r="98" spans="1:6" x14ac:dyDescent="0.2">
      <c r="A98" s="11"/>
      <c r="B98" s="10"/>
      <c r="C98" s="2"/>
      <c r="D98" s="6"/>
      <c r="E98" s="123"/>
      <c r="F98" s="123"/>
    </row>
    <row r="99" spans="1:6" x14ac:dyDescent="0.2">
      <c r="E99" s="3"/>
      <c r="F99" s="3"/>
    </row>
    <row r="100" spans="1:6" x14ac:dyDescent="0.2">
      <c r="A100" s="9" t="s">
        <v>21</v>
      </c>
      <c r="B100" s="8"/>
      <c r="C100" s="7" t="s">
        <v>20</v>
      </c>
      <c r="D100" s="6"/>
      <c r="E100" s="215" t="s">
        <v>19</v>
      </c>
      <c r="F100" s="215"/>
    </row>
    <row r="101" spans="1:6" x14ac:dyDescent="0.2">
      <c r="A101" s="5"/>
      <c r="B101" s="5"/>
      <c r="C101" s="4"/>
      <c r="D101" s="4"/>
      <c r="E101" s="214"/>
      <c r="F101" s="214"/>
    </row>
    <row r="102" spans="1:6" x14ac:dyDescent="0.2">
      <c r="E102" s="214"/>
      <c r="F102" s="214"/>
    </row>
    <row r="103" spans="1:6" x14ac:dyDescent="0.2">
      <c r="E103" s="214"/>
      <c r="F103" s="214"/>
    </row>
    <row r="104" spans="1:6" x14ac:dyDescent="0.2">
      <c r="E104" s="214"/>
      <c r="F104" s="214"/>
    </row>
    <row r="105" spans="1:6" x14ac:dyDescent="0.2">
      <c r="E105" s="214"/>
      <c r="F105" s="214"/>
    </row>
    <row r="106" spans="1:6" x14ac:dyDescent="0.2">
      <c r="E106" s="214"/>
      <c r="F106" s="214"/>
    </row>
    <row r="107" spans="1:6" x14ac:dyDescent="0.2">
      <c r="E107" s="214"/>
      <c r="F107" s="214"/>
    </row>
    <row r="108" spans="1:6" x14ac:dyDescent="0.2">
      <c r="E108" s="214"/>
      <c r="F108" s="214"/>
    </row>
    <row r="109" spans="1:6" x14ac:dyDescent="0.2">
      <c r="E109" s="214"/>
      <c r="F109" s="214"/>
    </row>
    <row r="110" spans="1:6" x14ac:dyDescent="0.2">
      <c r="E110" s="214"/>
      <c r="F110" s="214"/>
    </row>
    <row r="112" spans="1:6" x14ac:dyDescent="0.2">
      <c r="E112" s="214"/>
      <c r="F112" s="214"/>
    </row>
    <row r="113" spans="5:6" x14ac:dyDescent="0.2">
      <c r="E113" s="214"/>
      <c r="F113" s="214"/>
    </row>
    <row r="114" spans="5:6" x14ac:dyDescent="0.2">
      <c r="E114" s="214"/>
      <c r="F114" s="214"/>
    </row>
    <row r="115" spans="5:6" x14ac:dyDescent="0.2">
      <c r="E115" s="214"/>
      <c r="F115" s="214"/>
    </row>
    <row r="116" spans="5:6" x14ac:dyDescent="0.2">
      <c r="E116" s="214"/>
      <c r="F116" s="214"/>
    </row>
    <row r="117" spans="5:6" x14ac:dyDescent="0.2">
      <c r="E117" s="214"/>
      <c r="F117" s="214"/>
    </row>
    <row r="118" spans="5:6" x14ac:dyDescent="0.2">
      <c r="E118" s="214"/>
      <c r="F118" s="214"/>
    </row>
    <row r="119" spans="5:6" x14ac:dyDescent="0.2">
      <c r="E119" s="214"/>
      <c r="F119" s="214"/>
    </row>
    <row r="120" spans="5:6" x14ac:dyDescent="0.2">
      <c r="E120" s="214"/>
      <c r="F120" s="214"/>
    </row>
    <row r="121" spans="5:6" x14ac:dyDescent="0.2">
      <c r="E121" s="214"/>
      <c r="F121" s="214"/>
    </row>
    <row r="122" spans="5:6" x14ac:dyDescent="0.2">
      <c r="E122" s="119"/>
    </row>
    <row r="123" spans="5:6" x14ac:dyDescent="0.2">
      <c r="E123" s="119"/>
    </row>
    <row r="124" spans="5:6" x14ac:dyDescent="0.2">
      <c r="E124" s="119"/>
    </row>
    <row r="125" spans="5:6" x14ac:dyDescent="0.2">
      <c r="E125" s="119"/>
    </row>
    <row r="126" spans="5:6" x14ac:dyDescent="0.2">
      <c r="E126" s="119"/>
    </row>
    <row r="127" spans="5:6" x14ac:dyDescent="0.2">
      <c r="E127" s="119"/>
    </row>
    <row r="128" spans="5:6" x14ac:dyDescent="0.2">
      <c r="E128" s="119"/>
    </row>
    <row r="129" spans="5:5" x14ac:dyDescent="0.2">
      <c r="E129" s="119"/>
    </row>
    <row r="130" spans="5:5" x14ac:dyDescent="0.2">
      <c r="E130" s="119"/>
    </row>
  </sheetData>
  <mergeCells count="88">
    <mergeCell ref="E26:F26"/>
    <mergeCell ref="E12:F12"/>
    <mergeCell ref="E21:F21"/>
    <mergeCell ref="E23:F23"/>
    <mergeCell ref="E24:F24"/>
    <mergeCell ref="E25:F25"/>
    <mergeCell ref="E38:F38"/>
    <mergeCell ref="E27:F27"/>
    <mergeCell ref="E28:F28"/>
    <mergeCell ref="E29:F29"/>
    <mergeCell ref="E30:F30"/>
    <mergeCell ref="E31:F31"/>
    <mergeCell ref="E32:F32"/>
    <mergeCell ref="E33:F33"/>
    <mergeCell ref="E34:F34"/>
    <mergeCell ref="E35:F35"/>
    <mergeCell ref="E36:F36"/>
    <mergeCell ref="E37:F37"/>
    <mergeCell ref="E55:F55"/>
    <mergeCell ref="E39:F39"/>
    <mergeCell ref="E40:F40"/>
    <mergeCell ref="E42:F42"/>
    <mergeCell ref="E44:F44"/>
    <mergeCell ref="E45:F45"/>
    <mergeCell ref="E46:F46"/>
    <mergeCell ref="E47:F47"/>
    <mergeCell ref="E48:F48"/>
    <mergeCell ref="E49:F49"/>
    <mergeCell ref="E50:F50"/>
    <mergeCell ref="E52:F52"/>
    <mergeCell ref="A67:A68"/>
    <mergeCell ref="E67:F67"/>
    <mergeCell ref="E68:F68"/>
    <mergeCell ref="E56:F56"/>
    <mergeCell ref="E57:F57"/>
    <mergeCell ref="E58:F58"/>
    <mergeCell ref="E59:F59"/>
    <mergeCell ref="E60:F60"/>
    <mergeCell ref="E61:F61"/>
    <mergeCell ref="E62:F62"/>
    <mergeCell ref="E63:F63"/>
    <mergeCell ref="E64:F64"/>
    <mergeCell ref="E65:F65"/>
    <mergeCell ref="E66:F66"/>
    <mergeCell ref="E80:F80"/>
    <mergeCell ref="E69:F69"/>
    <mergeCell ref="E70:F70"/>
    <mergeCell ref="E71:F71"/>
    <mergeCell ref="E72:F72"/>
    <mergeCell ref="E73:F73"/>
    <mergeCell ref="E74:F74"/>
    <mergeCell ref="E75:F75"/>
    <mergeCell ref="E76:F76"/>
    <mergeCell ref="E77:F77"/>
    <mergeCell ref="E78:F78"/>
    <mergeCell ref="E79:F79"/>
    <mergeCell ref="E100:F100"/>
    <mergeCell ref="E83:F83"/>
    <mergeCell ref="E84:F84"/>
    <mergeCell ref="E85:F85"/>
    <mergeCell ref="E88:F88"/>
    <mergeCell ref="E89:F89"/>
    <mergeCell ref="E90:F90"/>
    <mergeCell ref="E91:F91"/>
    <mergeCell ref="E92:F92"/>
    <mergeCell ref="E95:F95"/>
    <mergeCell ref="E96:F96"/>
    <mergeCell ref="E97:F97"/>
    <mergeCell ref="E113:F113"/>
    <mergeCell ref="E101:F101"/>
    <mergeCell ref="E102:F102"/>
    <mergeCell ref="E103:F103"/>
    <mergeCell ref="E104:F104"/>
    <mergeCell ref="E105:F105"/>
    <mergeCell ref="E106:F106"/>
    <mergeCell ref="E107:F107"/>
    <mergeCell ref="E108:F108"/>
    <mergeCell ref="E109:F109"/>
    <mergeCell ref="E110:F110"/>
    <mergeCell ref="E112:F112"/>
    <mergeCell ref="E120:F120"/>
    <mergeCell ref="E121:F121"/>
    <mergeCell ref="E114:F114"/>
    <mergeCell ref="E115:F115"/>
    <mergeCell ref="E116:F116"/>
    <mergeCell ref="E117:F117"/>
    <mergeCell ref="E118:F118"/>
    <mergeCell ref="E119:F119"/>
  </mergeCells>
  <conditionalFormatting sqref="C49 C44:C47 C67:C75 C55:C58 C61:C64 C38:C40 C83:C86 C95:C98 C77:C81 C88:C93 C34:C36 A12:A16 C23:C27 C29:C32">
    <cfRule type="cellIs" dxfId="10" priority="4" operator="equal">
      <formula>"?"</formula>
    </cfRule>
    <cfRule type="cellIs" dxfId="9" priority="5" stopIfTrue="1" operator="equal">
      <formula>"pass"</formula>
    </cfRule>
    <cfRule type="cellIs" dxfId="8" priority="6" stopIfTrue="1" operator="equal">
      <formula>"review"</formula>
    </cfRule>
    <cfRule type="cellIs" dxfId="7" priority="7" stopIfTrue="1" operator="equal">
      <formula>"corrected"</formula>
    </cfRule>
  </conditionalFormatting>
  <conditionalFormatting sqref="C27">
    <cfRule type="cellIs" dxfId="6" priority="1" stopIfTrue="1" operator="equal">
      <formula>"pass"</formula>
    </cfRule>
    <cfRule type="cellIs" dxfId="5" priority="2" stopIfTrue="1" operator="equal">
      <formula>"fail"</formula>
    </cfRule>
    <cfRule type="cellIs" dxfId="4" priority="3" stopIfTrue="1" operator="equal">
      <formula>"corrected"</formula>
    </cfRule>
  </conditionalFormatting>
  <dataValidations count="2">
    <dataValidation type="list" allowBlank="1" showInputMessage="1" showErrorMessage="1" promptTitle="Pick from drop-down list" sqref="C88:C92 C38:C39 C44:C47 C55:C58 C49 C67:C75 C61:C64 C95:C97 C83:C85 C31:C32 C25:C27">
      <formula1>$A$12:$A$16</formula1>
    </dataValidation>
    <dataValidation type="list" allowBlank="1" showInputMessage="1" showErrorMessage="1" promptTitle="Please pick from drop-down list" prompt="Other entries will not be accepted._x000a_" sqref="C79:C80 C40 C34:C36 C23:C24 C29:C30">
      <formula1>$A$12:$A$16</formula1>
    </dataValidation>
  </dataValidations>
  <hyperlinks>
    <hyperlink ref="B39" r:id="rId1"/>
    <hyperlink ref="B49" r:id="rId2" display="Most recent as linked from the MPG library"/>
    <hyperlink ref="B89" r:id="rId3"/>
    <hyperlink ref="B88" r:id="rId4"/>
    <hyperlink ref="B90" r:id="rId5"/>
    <hyperlink ref="B32" r:id="rId6" display="Most recent as linked from the MPG library"/>
  </hyperlinks>
  <pageMargins left="0.75" right="0.75" top="1" bottom="1" header="0.5" footer="0.5"/>
  <pageSetup paperSize="9" orientation="portrait" r:id="rId7"/>
  <headerFooter alignWithMargins="0">
    <oddHeader>&amp;L&amp;"Verdana,Regular"&amp;8Author: Hugo Cosh, Observatory Analytical Team&amp;R&amp;"Verdana,Regular"&amp;8Date created: 31/03/2010</oddHeader>
    <oddFooter>&amp;L&amp;"Verdana,Regular"&amp;8&amp;Z&amp;F&amp;A&amp;R&amp;"Verdana,Regular"&amp;8Page &amp;P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77"/>
  <sheetViews>
    <sheetView workbookViewId="0">
      <selection activeCell="N78" sqref="N78"/>
    </sheetView>
  </sheetViews>
  <sheetFormatPr defaultRowHeight="15" x14ac:dyDescent="0.25"/>
  <cols>
    <col min="1" max="1" width="19.85546875" customWidth="1"/>
    <col min="2" max="2" width="14.42578125" customWidth="1"/>
    <col min="3" max="3" width="9.7109375" customWidth="1"/>
    <col min="4" max="4" width="11.85546875" customWidth="1"/>
    <col min="5" max="5" width="12.42578125" customWidth="1"/>
    <col min="6" max="6" width="12.7109375" customWidth="1"/>
    <col min="7" max="7" width="12.5703125" customWidth="1"/>
    <col min="8" max="8" width="10.85546875" customWidth="1"/>
    <col min="9" max="9" width="12.140625" customWidth="1"/>
    <col min="10" max="10" width="12" customWidth="1"/>
    <col min="11" max="11" width="11.28515625" customWidth="1"/>
    <col min="12" max="12" width="12.140625" customWidth="1"/>
    <col min="13" max="13" width="8.7109375" customWidth="1"/>
    <col min="14" max="14" width="17.28515625" bestFit="1" customWidth="1"/>
  </cols>
  <sheetData>
    <row r="1" spans="1:28" x14ac:dyDescent="0.25">
      <c r="A1" t="s">
        <v>869</v>
      </c>
      <c r="B1" t="s">
        <v>871</v>
      </c>
      <c r="C1" s="135" t="s">
        <v>872</v>
      </c>
      <c r="R1" s="133"/>
      <c r="W1" s="133"/>
      <c r="AA1" s="133"/>
    </row>
    <row r="2" spans="1:28" x14ac:dyDescent="0.25">
      <c r="C2" s="135"/>
      <c r="Q2" t="s">
        <v>873</v>
      </c>
      <c r="R2" s="133"/>
      <c r="W2" s="133"/>
      <c r="AA2" s="133"/>
    </row>
    <row r="3" spans="1:28" x14ac:dyDescent="0.25">
      <c r="B3" t="s">
        <v>818</v>
      </c>
      <c r="C3" t="s">
        <v>819</v>
      </c>
      <c r="D3" t="s">
        <v>820</v>
      </c>
      <c r="E3" t="s">
        <v>821</v>
      </c>
      <c r="F3" t="s">
        <v>822</v>
      </c>
      <c r="G3" t="s">
        <v>823</v>
      </c>
      <c r="H3" t="s">
        <v>824</v>
      </c>
      <c r="I3" t="s">
        <v>825</v>
      </c>
      <c r="J3" t="s">
        <v>826</v>
      </c>
      <c r="K3" t="s">
        <v>827</v>
      </c>
      <c r="L3" t="s">
        <v>828</v>
      </c>
      <c r="M3" t="s">
        <v>829</v>
      </c>
      <c r="N3" t="s">
        <v>830</v>
      </c>
      <c r="Q3" t="s">
        <v>819</v>
      </c>
      <c r="R3" t="s">
        <v>820</v>
      </c>
      <c r="S3" t="s">
        <v>821</v>
      </c>
      <c r="T3" t="s">
        <v>822</v>
      </c>
      <c r="U3" t="s">
        <v>823</v>
      </c>
      <c r="V3" t="s">
        <v>824</v>
      </c>
      <c r="W3" t="s">
        <v>825</v>
      </c>
      <c r="X3" t="s">
        <v>826</v>
      </c>
      <c r="Y3" t="s">
        <v>827</v>
      </c>
      <c r="Z3" t="s">
        <v>828</v>
      </c>
      <c r="AA3" t="s">
        <v>829</v>
      </c>
      <c r="AB3" t="s">
        <v>830</v>
      </c>
    </row>
    <row r="4" spans="1:28" x14ac:dyDescent="0.25">
      <c r="A4" t="s">
        <v>831</v>
      </c>
      <c r="B4" t="s">
        <v>158</v>
      </c>
      <c r="C4">
        <v>35297</v>
      </c>
      <c r="D4">
        <v>33226</v>
      </c>
      <c r="E4">
        <v>2071</v>
      </c>
      <c r="F4">
        <v>94.132645833923561</v>
      </c>
      <c r="G4">
        <v>18014</v>
      </c>
      <c r="H4">
        <v>16882</v>
      </c>
      <c r="I4">
        <v>1132</v>
      </c>
      <c r="J4">
        <v>93.715998667702891</v>
      </c>
      <c r="K4">
        <v>17283</v>
      </c>
      <c r="L4">
        <v>16344</v>
      </c>
      <c r="M4">
        <v>939</v>
      </c>
      <c r="N4">
        <v>94.566915466064913</v>
      </c>
      <c r="Q4" t="e">
        <f>VLOOKUP(B4,participation_data,2,0)</f>
        <v>#REF!</v>
      </c>
      <c r="R4" t="e">
        <f t="shared" ref="R4:R38" si="0">VLOOKUP(B4,participation_data,3,0)</f>
        <v>#REF!</v>
      </c>
      <c r="S4" t="e">
        <f t="shared" ref="S4:S38" si="1">VLOOKUP(B4,participation_data,4,0)</f>
        <v>#REF!</v>
      </c>
      <c r="T4" t="e">
        <f t="shared" ref="T4:T38" si="2">VLOOKUP(B4,participation_data,5,0)</f>
        <v>#REF!</v>
      </c>
      <c r="U4" t="e">
        <f t="shared" ref="U4:U38" si="3">VLOOKUP(B4,participation_data,6,0)</f>
        <v>#REF!</v>
      </c>
      <c r="V4" t="e">
        <f t="shared" ref="V4:V38" si="4">VLOOKUP(B4,participation_data,7,0)</f>
        <v>#REF!</v>
      </c>
      <c r="W4" t="e">
        <f t="shared" ref="W4:W38" si="5">VLOOKUP(B4,participation_data,8,0)</f>
        <v>#REF!</v>
      </c>
      <c r="X4" t="e">
        <f t="shared" ref="X4:X38" si="6">VLOOKUP(B4,participation_data,9,0)</f>
        <v>#REF!</v>
      </c>
      <c r="Y4" t="e">
        <f t="shared" ref="Y4:Y38" si="7">VLOOKUP(B4,participation_data,10,0)</f>
        <v>#REF!</v>
      </c>
      <c r="Z4" t="e">
        <f t="shared" ref="Z4:Z38" si="8">VLOOKUP(B4,participation_data,11,0)</f>
        <v>#REF!</v>
      </c>
      <c r="AA4" t="e">
        <f t="shared" ref="AA4:AA38" si="9">VLOOKUP(B4,participation_data,12,0)</f>
        <v>#REF!</v>
      </c>
      <c r="AB4" t="e">
        <f t="shared" ref="AB4:AB38" si="10">VLOOKUP(B4,participation_data,13,0)</f>
        <v>#REF!</v>
      </c>
    </row>
    <row r="5" spans="1:28" x14ac:dyDescent="0.25">
      <c r="A5" t="s">
        <v>832</v>
      </c>
      <c r="B5" t="s">
        <v>159</v>
      </c>
      <c r="C5">
        <v>6003</v>
      </c>
      <c r="D5">
        <v>5669</v>
      </c>
      <c r="E5">
        <v>334</v>
      </c>
      <c r="F5">
        <v>94.436115275695485</v>
      </c>
      <c r="G5">
        <v>3111</v>
      </c>
      <c r="H5">
        <v>2921</v>
      </c>
      <c r="I5">
        <v>190</v>
      </c>
      <c r="J5">
        <v>93.892639022822237</v>
      </c>
      <c r="K5">
        <v>2892</v>
      </c>
      <c r="L5">
        <v>2748</v>
      </c>
      <c r="M5">
        <v>144</v>
      </c>
      <c r="N5">
        <v>95.020746887966794</v>
      </c>
      <c r="Q5" t="e">
        <f t="shared" ref="Q5:Q38" si="11">VLOOKUP(B5,participation_data,2,0)</f>
        <v>#REF!</v>
      </c>
      <c r="R5" t="e">
        <f t="shared" si="0"/>
        <v>#REF!</v>
      </c>
      <c r="S5" t="e">
        <f t="shared" si="1"/>
        <v>#REF!</v>
      </c>
      <c r="T5" t="e">
        <f t="shared" si="2"/>
        <v>#REF!</v>
      </c>
      <c r="U5" t="e">
        <f t="shared" si="3"/>
        <v>#REF!</v>
      </c>
      <c r="V5" t="e">
        <f t="shared" si="4"/>
        <v>#REF!</v>
      </c>
      <c r="W5" t="e">
        <f t="shared" si="5"/>
        <v>#REF!</v>
      </c>
      <c r="X5" t="e">
        <f t="shared" si="6"/>
        <v>#REF!</v>
      </c>
      <c r="Y5" t="e">
        <f t="shared" si="7"/>
        <v>#REF!</v>
      </c>
      <c r="Z5" t="e">
        <f t="shared" si="8"/>
        <v>#REF!</v>
      </c>
      <c r="AA5" t="e">
        <f t="shared" si="9"/>
        <v>#REF!</v>
      </c>
      <c r="AB5" t="e">
        <f t="shared" si="10"/>
        <v>#REF!</v>
      </c>
    </row>
    <row r="6" spans="1:28" x14ac:dyDescent="0.25">
      <c r="A6" t="s">
        <v>833</v>
      </c>
      <c r="B6" t="s">
        <v>160</v>
      </c>
      <c r="C6">
        <v>6133</v>
      </c>
      <c r="D6">
        <v>5778</v>
      </c>
      <c r="E6">
        <v>355</v>
      </c>
      <c r="F6">
        <v>94.211641937061799</v>
      </c>
      <c r="G6">
        <v>3087</v>
      </c>
      <c r="H6">
        <v>2907</v>
      </c>
      <c r="I6">
        <v>180</v>
      </c>
      <c r="J6">
        <v>94.169096209912539</v>
      </c>
      <c r="K6">
        <v>3046</v>
      </c>
      <c r="L6">
        <v>2871</v>
      </c>
      <c r="M6">
        <v>175</v>
      </c>
      <c r="N6">
        <v>94.254760341431393</v>
      </c>
      <c r="Q6" t="e">
        <f t="shared" si="11"/>
        <v>#REF!</v>
      </c>
      <c r="R6" t="e">
        <f t="shared" si="0"/>
        <v>#REF!</v>
      </c>
      <c r="S6" t="e">
        <f t="shared" si="1"/>
        <v>#REF!</v>
      </c>
      <c r="T6" t="e">
        <f t="shared" si="2"/>
        <v>#REF!</v>
      </c>
      <c r="U6" t="e">
        <f t="shared" si="3"/>
        <v>#REF!</v>
      </c>
      <c r="V6" t="e">
        <f t="shared" si="4"/>
        <v>#REF!</v>
      </c>
      <c r="W6" t="e">
        <f t="shared" si="5"/>
        <v>#REF!</v>
      </c>
      <c r="X6" t="e">
        <f t="shared" si="6"/>
        <v>#REF!</v>
      </c>
      <c r="Y6" t="e">
        <f t="shared" si="7"/>
        <v>#REF!</v>
      </c>
      <c r="Z6" t="e">
        <f t="shared" si="8"/>
        <v>#REF!</v>
      </c>
      <c r="AA6" t="e">
        <f t="shared" si="9"/>
        <v>#REF!</v>
      </c>
      <c r="AB6" t="e">
        <f t="shared" si="10"/>
        <v>#REF!</v>
      </c>
    </row>
    <row r="7" spans="1:28" x14ac:dyDescent="0.25">
      <c r="A7" t="s">
        <v>834</v>
      </c>
      <c r="B7" t="s">
        <v>161</v>
      </c>
      <c r="C7">
        <v>6864</v>
      </c>
      <c r="D7">
        <v>6489</v>
      </c>
      <c r="E7">
        <v>375</v>
      </c>
      <c r="F7">
        <v>94.536713286713294</v>
      </c>
      <c r="G7">
        <v>3519</v>
      </c>
      <c r="H7">
        <v>3320</v>
      </c>
      <c r="I7">
        <v>199</v>
      </c>
      <c r="J7">
        <v>94.344984370559814</v>
      </c>
      <c r="K7">
        <v>3345</v>
      </c>
      <c r="L7">
        <v>3169</v>
      </c>
      <c r="M7">
        <v>176</v>
      </c>
      <c r="N7">
        <v>94.738415545590442</v>
      </c>
      <c r="Q7" t="e">
        <f t="shared" si="11"/>
        <v>#REF!</v>
      </c>
      <c r="R7" t="e">
        <f t="shared" si="0"/>
        <v>#REF!</v>
      </c>
      <c r="S7" t="e">
        <f t="shared" si="1"/>
        <v>#REF!</v>
      </c>
      <c r="T7" t="e">
        <f t="shared" si="2"/>
        <v>#REF!</v>
      </c>
      <c r="U7" t="e">
        <f t="shared" si="3"/>
        <v>#REF!</v>
      </c>
      <c r="V7" t="e">
        <f t="shared" si="4"/>
        <v>#REF!</v>
      </c>
      <c r="W7" t="e">
        <f t="shared" si="5"/>
        <v>#REF!</v>
      </c>
      <c r="X7" t="e">
        <f t="shared" si="6"/>
        <v>#REF!</v>
      </c>
      <c r="Y7" t="e">
        <f t="shared" si="7"/>
        <v>#REF!</v>
      </c>
      <c r="Z7" t="e">
        <f t="shared" si="8"/>
        <v>#REF!</v>
      </c>
      <c r="AA7" t="e">
        <f t="shared" si="9"/>
        <v>#REF!</v>
      </c>
      <c r="AB7" t="e">
        <f t="shared" si="10"/>
        <v>#REF!</v>
      </c>
    </row>
    <row r="8" spans="1:28" x14ac:dyDescent="0.25">
      <c r="A8" t="s">
        <v>835</v>
      </c>
      <c r="B8" t="s">
        <v>162</v>
      </c>
      <c r="C8">
        <v>7359</v>
      </c>
      <c r="D8">
        <v>6909</v>
      </c>
      <c r="E8">
        <v>450</v>
      </c>
      <c r="F8">
        <v>93.885038728088048</v>
      </c>
      <c r="G8">
        <v>3730</v>
      </c>
      <c r="H8">
        <v>3478</v>
      </c>
      <c r="I8">
        <v>252</v>
      </c>
      <c r="J8">
        <v>93.243967828418235</v>
      </c>
      <c r="K8">
        <v>3629</v>
      </c>
      <c r="L8">
        <v>3431</v>
      </c>
      <c r="M8">
        <v>198</v>
      </c>
      <c r="N8">
        <v>94.543951501791128</v>
      </c>
      <c r="Q8" t="e">
        <f t="shared" si="11"/>
        <v>#REF!</v>
      </c>
      <c r="R8" t="e">
        <f t="shared" si="0"/>
        <v>#REF!</v>
      </c>
      <c r="S8" t="e">
        <f t="shared" si="1"/>
        <v>#REF!</v>
      </c>
      <c r="T8" t="e">
        <f t="shared" si="2"/>
        <v>#REF!</v>
      </c>
      <c r="U8" t="e">
        <f t="shared" si="3"/>
        <v>#REF!</v>
      </c>
      <c r="V8" t="e">
        <f t="shared" si="4"/>
        <v>#REF!</v>
      </c>
      <c r="W8" t="e">
        <f t="shared" si="5"/>
        <v>#REF!</v>
      </c>
      <c r="X8" t="e">
        <f t="shared" si="6"/>
        <v>#REF!</v>
      </c>
      <c r="Y8" t="e">
        <f t="shared" si="7"/>
        <v>#REF!</v>
      </c>
      <c r="Z8" t="e">
        <f t="shared" si="8"/>
        <v>#REF!</v>
      </c>
      <c r="AA8" t="e">
        <f t="shared" si="9"/>
        <v>#REF!</v>
      </c>
      <c r="AB8" t="e">
        <f t="shared" si="10"/>
        <v>#REF!</v>
      </c>
    </row>
    <row r="9" spans="1:28" x14ac:dyDescent="0.25">
      <c r="A9" t="s">
        <v>836</v>
      </c>
      <c r="B9" t="s">
        <v>163</v>
      </c>
      <c r="C9">
        <v>8938</v>
      </c>
      <c r="D9">
        <v>8381</v>
      </c>
      <c r="E9">
        <v>557</v>
      </c>
      <c r="F9">
        <v>93.768180801074067</v>
      </c>
      <c r="G9">
        <v>4567</v>
      </c>
      <c r="H9">
        <v>4256</v>
      </c>
      <c r="I9">
        <v>311</v>
      </c>
      <c r="J9">
        <v>93.190278081891833</v>
      </c>
      <c r="K9">
        <v>4371</v>
      </c>
      <c r="L9">
        <v>4125</v>
      </c>
      <c r="M9">
        <v>246</v>
      </c>
      <c r="N9">
        <v>94.371997254632817</v>
      </c>
      <c r="Q9" t="e">
        <f t="shared" si="11"/>
        <v>#REF!</v>
      </c>
      <c r="R9" t="e">
        <f t="shared" si="0"/>
        <v>#REF!</v>
      </c>
      <c r="S9" t="e">
        <f t="shared" si="1"/>
        <v>#REF!</v>
      </c>
      <c r="T9" t="e">
        <f t="shared" si="2"/>
        <v>#REF!</v>
      </c>
      <c r="U9" t="e">
        <f t="shared" si="3"/>
        <v>#REF!</v>
      </c>
      <c r="V9" t="e">
        <f t="shared" si="4"/>
        <v>#REF!</v>
      </c>
      <c r="W9" t="e">
        <f t="shared" si="5"/>
        <v>#REF!</v>
      </c>
      <c r="X9" t="e">
        <f t="shared" si="6"/>
        <v>#REF!</v>
      </c>
      <c r="Y9" t="e">
        <f t="shared" si="7"/>
        <v>#REF!</v>
      </c>
      <c r="Z9" t="e">
        <f t="shared" si="8"/>
        <v>#REF!</v>
      </c>
      <c r="AA9" t="e">
        <f t="shared" si="9"/>
        <v>#REF!</v>
      </c>
      <c r="AB9" t="e">
        <f t="shared" si="10"/>
        <v>#REF!</v>
      </c>
    </row>
    <row r="10" spans="1:28" x14ac:dyDescent="0.25">
      <c r="A10" t="s">
        <v>837</v>
      </c>
      <c r="B10" t="s">
        <v>164</v>
      </c>
      <c r="C10">
        <v>7747</v>
      </c>
      <c r="D10">
        <v>7486</v>
      </c>
      <c r="E10">
        <v>261</v>
      </c>
      <c r="F10">
        <v>96.630953917645542</v>
      </c>
      <c r="G10">
        <v>3943</v>
      </c>
      <c r="H10">
        <v>3794</v>
      </c>
      <c r="I10">
        <v>149</v>
      </c>
      <c r="J10">
        <v>96.221151407557699</v>
      </c>
      <c r="K10">
        <v>3804</v>
      </c>
      <c r="L10">
        <v>3692</v>
      </c>
      <c r="M10">
        <v>112</v>
      </c>
      <c r="N10">
        <v>97.055730809674017</v>
      </c>
      <c r="Q10" t="e">
        <f t="shared" si="11"/>
        <v>#REF!</v>
      </c>
      <c r="R10" t="e">
        <f t="shared" si="0"/>
        <v>#REF!</v>
      </c>
      <c r="S10" t="e">
        <f t="shared" si="1"/>
        <v>#REF!</v>
      </c>
      <c r="T10" t="e">
        <f t="shared" si="2"/>
        <v>#REF!</v>
      </c>
      <c r="U10" t="e">
        <f t="shared" si="3"/>
        <v>#REF!</v>
      </c>
      <c r="V10" t="e">
        <f t="shared" si="4"/>
        <v>#REF!</v>
      </c>
      <c r="W10" t="e">
        <f t="shared" si="5"/>
        <v>#REF!</v>
      </c>
      <c r="X10" t="e">
        <f t="shared" si="6"/>
        <v>#REF!</v>
      </c>
      <c r="Y10" t="e">
        <f t="shared" si="7"/>
        <v>#REF!</v>
      </c>
      <c r="Z10" t="e">
        <f t="shared" si="8"/>
        <v>#REF!</v>
      </c>
      <c r="AA10" t="e">
        <f t="shared" si="9"/>
        <v>#REF!</v>
      </c>
      <c r="AB10" t="e">
        <f t="shared" si="10"/>
        <v>#REF!</v>
      </c>
    </row>
    <row r="11" spans="1:28" x14ac:dyDescent="0.25">
      <c r="A11" t="s">
        <v>838</v>
      </c>
      <c r="B11" t="s">
        <v>165</v>
      </c>
      <c r="C11">
        <v>795</v>
      </c>
      <c r="D11">
        <v>770</v>
      </c>
      <c r="E11">
        <v>25</v>
      </c>
      <c r="F11">
        <v>96.855345911949684</v>
      </c>
      <c r="G11">
        <v>394</v>
      </c>
      <c r="H11">
        <v>377</v>
      </c>
      <c r="I11">
        <v>17</v>
      </c>
      <c r="J11">
        <v>95.685279187817258</v>
      </c>
      <c r="K11">
        <v>401</v>
      </c>
      <c r="L11">
        <v>393</v>
      </c>
      <c r="M11">
        <v>8</v>
      </c>
      <c r="N11">
        <v>98.004987531172077</v>
      </c>
      <c r="Q11" t="e">
        <f t="shared" si="11"/>
        <v>#REF!</v>
      </c>
      <c r="R11" t="e">
        <f t="shared" si="0"/>
        <v>#REF!</v>
      </c>
      <c r="S11" t="e">
        <f t="shared" si="1"/>
        <v>#REF!</v>
      </c>
      <c r="T11" t="e">
        <f t="shared" si="2"/>
        <v>#REF!</v>
      </c>
      <c r="U11" t="e">
        <f t="shared" si="3"/>
        <v>#REF!</v>
      </c>
      <c r="V11" t="e">
        <f t="shared" si="4"/>
        <v>#REF!</v>
      </c>
      <c r="W11" t="e">
        <f t="shared" si="5"/>
        <v>#REF!</v>
      </c>
      <c r="X11" t="e">
        <f t="shared" si="6"/>
        <v>#REF!</v>
      </c>
      <c r="Y11" t="e">
        <f t="shared" si="7"/>
        <v>#REF!</v>
      </c>
      <c r="Z11" t="e">
        <f t="shared" si="8"/>
        <v>#REF!</v>
      </c>
      <c r="AA11" t="e">
        <f t="shared" si="9"/>
        <v>#REF!</v>
      </c>
      <c r="AB11" t="e">
        <f t="shared" si="10"/>
        <v>#REF!</v>
      </c>
    </row>
    <row r="12" spans="1:28" x14ac:dyDescent="0.25">
      <c r="A12" t="s">
        <v>839</v>
      </c>
      <c r="B12" t="s">
        <v>166</v>
      </c>
      <c r="C12">
        <v>1335</v>
      </c>
      <c r="D12">
        <v>1277</v>
      </c>
      <c r="E12">
        <v>58</v>
      </c>
      <c r="F12">
        <v>95.655430711610492</v>
      </c>
      <c r="G12">
        <v>664</v>
      </c>
      <c r="H12">
        <v>631</v>
      </c>
      <c r="I12">
        <v>33</v>
      </c>
      <c r="J12">
        <v>95.03012048192771</v>
      </c>
      <c r="K12">
        <v>671</v>
      </c>
      <c r="L12">
        <v>646</v>
      </c>
      <c r="M12">
        <v>25</v>
      </c>
      <c r="N12">
        <v>96.274217585692995</v>
      </c>
      <c r="Q12" t="e">
        <f t="shared" si="11"/>
        <v>#REF!</v>
      </c>
      <c r="R12" t="e">
        <f t="shared" si="0"/>
        <v>#REF!</v>
      </c>
      <c r="S12" t="e">
        <f t="shared" si="1"/>
        <v>#REF!</v>
      </c>
      <c r="T12" t="e">
        <f t="shared" si="2"/>
        <v>#REF!</v>
      </c>
      <c r="U12" t="e">
        <f t="shared" si="3"/>
        <v>#REF!</v>
      </c>
      <c r="V12" t="e">
        <f t="shared" si="4"/>
        <v>#REF!</v>
      </c>
      <c r="W12" t="e">
        <f t="shared" si="5"/>
        <v>#REF!</v>
      </c>
      <c r="X12" t="e">
        <f t="shared" si="6"/>
        <v>#REF!</v>
      </c>
      <c r="Y12" t="e">
        <f t="shared" si="7"/>
        <v>#REF!</v>
      </c>
      <c r="Z12" t="e">
        <f t="shared" si="8"/>
        <v>#REF!</v>
      </c>
      <c r="AA12" t="e">
        <f t="shared" si="9"/>
        <v>#REF!</v>
      </c>
      <c r="AB12" t="e">
        <f t="shared" si="10"/>
        <v>#REF!</v>
      </c>
    </row>
    <row r="13" spans="1:28" x14ac:dyDescent="0.25">
      <c r="A13" t="s">
        <v>840</v>
      </c>
      <c r="B13" t="s">
        <v>167</v>
      </c>
      <c r="C13">
        <v>1181</v>
      </c>
      <c r="D13">
        <v>1129</v>
      </c>
      <c r="E13">
        <v>52</v>
      </c>
      <c r="F13">
        <v>95.5969517358171</v>
      </c>
      <c r="G13">
        <v>597</v>
      </c>
      <c r="H13">
        <v>572</v>
      </c>
      <c r="I13">
        <v>25</v>
      </c>
      <c r="J13">
        <v>95.812395309882746</v>
      </c>
      <c r="K13">
        <v>584</v>
      </c>
      <c r="L13">
        <v>557</v>
      </c>
      <c r="M13">
        <v>27</v>
      </c>
      <c r="N13">
        <v>95.376712328767127</v>
      </c>
      <c r="Q13" t="e">
        <f t="shared" si="11"/>
        <v>#REF!</v>
      </c>
      <c r="R13" t="e">
        <f t="shared" si="0"/>
        <v>#REF!</v>
      </c>
      <c r="S13" t="e">
        <f t="shared" si="1"/>
        <v>#REF!</v>
      </c>
      <c r="T13" t="e">
        <f t="shared" si="2"/>
        <v>#REF!</v>
      </c>
      <c r="U13" t="e">
        <f t="shared" si="3"/>
        <v>#REF!</v>
      </c>
      <c r="V13" t="e">
        <f t="shared" si="4"/>
        <v>#REF!</v>
      </c>
      <c r="W13" t="e">
        <f t="shared" si="5"/>
        <v>#REF!</v>
      </c>
      <c r="X13" t="e">
        <f t="shared" si="6"/>
        <v>#REF!</v>
      </c>
      <c r="Y13" t="e">
        <f t="shared" si="7"/>
        <v>#REF!</v>
      </c>
      <c r="Z13" t="e">
        <f t="shared" si="8"/>
        <v>#REF!</v>
      </c>
      <c r="AA13" t="e">
        <f t="shared" si="9"/>
        <v>#REF!</v>
      </c>
      <c r="AB13" t="e">
        <f t="shared" si="10"/>
        <v>#REF!</v>
      </c>
    </row>
    <row r="14" spans="1:28" x14ac:dyDescent="0.25">
      <c r="A14" t="s">
        <v>841</v>
      </c>
      <c r="B14" t="s">
        <v>168</v>
      </c>
      <c r="C14">
        <v>1023</v>
      </c>
      <c r="D14">
        <v>981</v>
      </c>
      <c r="E14">
        <v>42</v>
      </c>
      <c r="F14">
        <v>95.894428152492679</v>
      </c>
      <c r="G14">
        <v>521</v>
      </c>
      <c r="H14">
        <v>497</v>
      </c>
      <c r="I14">
        <v>24</v>
      </c>
      <c r="J14">
        <v>95.393474088291754</v>
      </c>
      <c r="K14">
        <v>502</v>
      </c>
      <c r="L14">
        <v>484</v>
      </c>
      <c r="M14">
        <v>18</v>
      </c>
      <c r="N14">
        <v>96.414342629482078</v>
      </c>
      <c r="Q14" t="e">
        <f t="shared" si="11"/>
        <v>#REF!</v>
      </c>
      <c r="R14" t="e">
        <f t="shared" si="0"/>
        <v>#REF!</v>
      </c>
      <c r="S14" t="e">
        <f t="shared" si="1"/>
        <v>#REF!</v>
      </c>
      <c r="T14" t="e">
        <f t="shared" si="2"/>
        <v>#REF!</v>
      </c>
      <c r="U14" t="e">
        <f t="shared" si="3"/>
        <v>#REF!</v>
      </c>
      <c r="V14" t="e">
        <f t="shared" si="4"/>
        <v>#REF!</v>
      </c>
      <c r="W14" t="e">
        <f t="shared" si="5"/>
        <v>#REF!</v>
      </c>
      <c r="X14" t="e">
        <f t="shared" si="6"/>
        <v>#REF!</v>
      </c>
      <c r="Y14" t="e">
        <f t="shared" si="7"/>
        <v>#REF!</v>
      </c>
      <c r="Z14" t="e">
        <f t="shared" si="8"/>
        <v>#REF!</v>
      </c>
      <c r="AA14" t="e">
        <f t="shared" si="9"/>
        <v>#REF!</v>
      </c>
      <c r="AB14" t="e">
        <f t="shared" si="10"/>
        <v>#REF!</v>
      </c>
    </row>
    <row r="15" spans="1:28" x14ac:dyDescent="0.25">
      <c r="A15" t="s">
        <v>842</v>
      </c>
      <c r="B15" t="s">
        <v>169</v>
      </c>
      <c r="C15">
        <v>1755</v>
      </c>
      <c r="D15">
        <v>1694</v>
      </c>
      <c r="E15">
        <v>61</v>
      </c>
      <c r="F15">
        <v>96.524216524216527</v>
      </c>
      <c r="G15">
        <v>904</v>
      </c>
      <c r="H15">
        <v>872</v>
      </c>
      <c r="I15">
        <v>32</v>
      </c>
      <c r="J15">
        <v>96.460176991150433</v>
      </c>
      <c r="K15">
        <v>851</v>
      </c>
      <c r="L15">
        <v>822</v>
      </c>
      <c r="M15">
        <v>29</v>
      </c>
      <c r="N15">
        <v>96.592244418331376</v>
      </c>
      <c r="Q15" t="e">
        <f t="shared" si="11"/>
        <v>#REF!</v>
      </c>
      <c r="R15" t="e">
        <f t="shared" si="0"/>
        <v>#REF!</v>
      </c>
      <c r="S15" t="e">
        <f t="shared" si="1"/>
        <v>#REF!</v>
      </c>
      <c r="T15" t="e">
        <f t="shared" si="2"/>
        <v>#REF!</v>
      </c>
      <c r="U15" t="e">
        <f t="shared" si="3"/>
        <v>#REF!</v>
      </c>
      <c r="V15" t="e">
        <f t="shared" si="4"/>
        <v>#REF!</v>
      </c>
      <c r="W15" t="e">
        <f t="shared" si="5"/>
        <v>#REF!</v>
      </c>
      <c r="X15" t="e">
        <f t="shared" si="6"/>
        <v>#REF!</v>
      </c>
      <c r="Y15" t="e">
        <f t="shared" si="7"/>
        <v>#REF!</v>
      </c>
      <c r="Z15" t="e">
        <f t="shared" si="8"/>
        <v>#REF!</v>
      </c>
      <c r="AA15" t="e">
        <f t="shared" si="9"/>
        <v>#REF!</v>
      </c>
      <c r="AB15" t="e">
        <f t="shared" si="10"/>
        <v>#REF!</v>
      </c>
    </row>
    <row r="16" spans="1:28" x14ac:dyDescent="0.25">
      <c r="A16" t="s">
        <v>843</v>
      </c>
      <c r="B16" t="s">
        <v>170</v>
      </c>
      <c r="C16">
        <v>1658</v>
      </c>
      <c r="D16">
        <v>1635</v>
      </c>
      <c r="E16">
        <v>23</v>
      </c>
      <c r="F16">
        <v>98.612786489746682</v>
      </c>
      <c r="G16">
        <v>863</v>
      </c>
      <c r="H16">
        <v>845</v>
      </c>
      <c r="I16">
        <v>18</v>
      </c>
      <c r="J16">
        <v>97.914252607184238</v>
      </c>
      <c r="K16">
        <v>795</v>
      </c>
      <c r="L16">
        <v>790</v>
      </c>
      <c r="M16">
        <v>5</v>
      </c>
      <c r="N16">
        <v>99.371069182389931</v>
      </c>
      <c r="Q16" t="e">
        <f t="shared" si="11"/>
        <v>#REF!</v>
      </c>
      <c r="R16" t="e">
        <f t="shared" si="0"/>
        <v>#REF!</v>
      </c>
      <c r="S16" t="e">
        <f t="shared" si="1"/>
        <v>#REF!</v>
      </c>
      <c r="T16" t="e">
        <f t="shared" si="2"/>
        <v>#REF!</v>
      </c>
      <c r="U16" t="e">
        <f t="shared" si="3"/>
        <v>#REF!</v>
      </c>
      <c r="V16" t="e">
        <f t="shared" si="4"/>
        <v>#REF!</v>
      </c>
      <c r="W16" t="e">
        <f t="shared" si="5"/>
        <v>#REF!</v>
      </c>
      <c r="X16" t="e">
        <f t="shared" si="6"/>
        <v>#REF!</v>
      </c>
      <c r="Y16" t="e">
        <f t="shared" si="7"/>
        <v>#REF!</v>
      </c>
      <c r="Z16" t="e">
        <f t="shared" si="8"/>
        <v>#REF!</v>
      </c>
      <c r="AA16" t="e">
        <f t="shared" si="9"/>
        <v>#REF!</v>
      </c>
      <c r="AB16" t="e">
        <f t="shared" si="10"/>
        <v>#REF!</v>
      </c>
    </row>
    <row r="17" spans="1:28" x14ac:dyDescent="0.25">
      <c r="A17" t="s">
        <v>844</v>
      </c>
      <c r="B17" t="s">
        <v>559</v>
      </c>
      <c r="C17">
        <v>1186</v>
      </c>
      <c r="D17">
        <v>1058</v>
      </c>
      <c r="E17">
        <v>128</v>
      </c>
      <c r="F17">
        <v>89.207419898819566</v>
      </c>
      <c r="G17">
        <v>597</v>
      </c>
      <c r="H17">
        <v>529</v>
      </c>
      <c r="I17">
        <v>68</v>
      </c>
      <c r="J17">
        <v>88.609715242881066</v>
      </c>
      <c r="K17">
        <v>589</v>
      </c>
      <c r="L17">
        <v>529</v>
      </c>
      <c r="M17">
        <v>60</v>
      </c>
      <c r="N17">
        <v>89.813242784380307</v>
      </c>
      <c r="Q17" t="e">
        <f t="shared" si="11"/>
        <v>#REF!</v>
      </c>
      <c r="R17" t="e">
        <f t="shared" si="0"/>
        <v>#REF!</v>
      </c>
      <c r="S17" t="e">
        <f t="shared" si="1"/>
        <v>#REF!</v>
      </c>
      <c r="T17" t="e">
        <f t="shared" si="2"/>
        <v>#REF!</v>
      </c>
      <c r="U17" t="e">
        <f t="shared" si="3"/>
        <v>#REF!</v>
      </c>
      <c r="V17" t="e">
        <f t="shared" si="4"/>
        <v>#REF!</v>
      </c>
      <c r="W17" t="e">
        <f t="shared" si="5"/>
        <v>#REF!</v>
      </c>
      <c r="X17" t="e">
        <f t="shared" si="6"/>
        <v>#REF!</v>
      </c>
      <c r="Y17" t="e">
        <f t="shared" si="7"/>
        <v>#REF!</v>
      </c>
      <c r="Z17" t="e">
        <f t="shared" si="8"/>
        <v>#REF!</v>
      </c>
      <c r="AA17" t="e">
        <f t="shared" si="9"/>
        <v>#REF!</v>
      </c>
      <c r="AB17" t="e">
        <f t="shared" si="10"/>
        <v>#REF!</v>
      </c>
    </row>
    <row r="18" spans="1:28" x14ac:dyDescent="0.25">
      <c r="A18" t="s">
        <v>845</v>
      </c>
      <c r="B18" t="s">
        <v>172</v>
      </c>
      <c r="C18">
        <v>4099</v>
      </c>
      <c r="D18">
        <v>3775</v>
      </c>
      <c r="E18">
        <v>324</v>
      </c>
      <c r="F18">
        <v>92.095633081239328</v>
      </c>
      <c r="G18">
        <v>2086</v>
      </c>
      <c r="H18">
        <v>1920</v>
      </c>
      <c r="I18">
        <v>166</v>
      </c>
      <c r="J18">
        <v>92.042186001917543</v>
      </c>
      <c r="K18">
        <v>2013</v>
      </c>
      <c r="L18">
        <v>1855</v>
      </c>
      <c r="M18">
        <v>158</v>
      </c>
      <c r="N18">
        <v>92.15101838052658</v>
      </c>
      <c r="Q18" t="e">
        <f t="shared" si="11"/>
        <v>#REF!</v>
      </c>
      <c r="R18" t="e">
        <f t="shared" si="0"/>
        <v>#REF!</v>
      </c>
      <c r="S18" t="e">
        <f t="shared" si="1"/>
        <v>#REF!</v>
      </c>
      <c r="T18" t="e">
        <f t="shared" si="2"/>
        <v>#REF!</v>
      </c>
      <c r="U18" t="e">
        <f t="shared" si="3"/>
        <v>#REF!</v>
      </c>
      <c r="V18" t="e">
        <f t="shared" si="4"/>
        <v>#REF!</v>
      </c>
      <c r="W18" t="e">
        <f t="shared" si="5"/>
        <v>#REF!</v>
      </c>
      <c r="X18" t="e">
        <f t="shared" si="6"/>
        <v>#REF!</v>
      </c>
      <c r="Y18" t="e">
        <f t="shared" si="7"/>
        <v>#REF!</v>
      </c>
      <c r="Z18" t="e">
        <f t="shared" si="8"/>
        <v>#REF!</v>
      </c>
      <c r="AA18" t="e">
        <f t="shared" si="9"/>
        <v>#REF!</v>
      </c>
      <c r="AB18" t="e">
        <f t="shared" si="10"/>
        <v>#REF!</v>
      </c>
    </row>
    <row r="19" spans="1:28" x14ac:dyDescent="0.25">
      <c r="A19" t="s">
        <v>846</v>
      </c>
      <c r="B19" t="s">
        <v>173</v>
      </c>
      <c r="C19">
        <v>686</v>
      </c>
      <c r="D19">
        <v>654</v>
      </c>
      <c r="E19">
        <v>32</v>
      </c>
      <c r="F19">
        <v>95.335276967930028</v>
      </c>
      <c r="G19">
        <v>356</v>
      </c>
      <c r="H19">
        <v>336</v>
      </c>
      <c r="I19">
        <v>20</v>
      </c>
      <c r="J19">
        <v>94.382022471910105</v>
      </c>
      <c r="K19">
        <v>330</v>
      </c>
      <c r="L19">
        <v>318</v>
      </c>
      <c r="M19">
        <v>12</v>
      </c>
      <c r="N19">
        <v>96.36363636363636</v>
      </c>
      <c r="Q19" t="e">
        <f t="shared" si="11"/>
        <v>#REF!</v>
      </c>
      <c r="R19" t="e">
        <f t="shared" si="0"/>
        <v>#REF!</v>
      </c>
      <c r="S19" t="e">
        <f t="shared" si="1"/>
        <v>#REF!</v>
      </c>
      <c r="T19" t="e">
        <f t="shared" si="2"/>
        <v>#REF!</v>
      </c>
      <c r="U19" t="e">
        <f t="shared" si="3"/>
        <v>#REF!</v>
      </c>
      <c r="V19" t="e">
        <f t="shared" si="4"/>
        <v>#REF!</v>
      </c>
      <c r="W19" t="e">
        <f t="shared" si="5"/>
        <v>#REF!</v>
      </c>
      <c r="X19" t="e">
        <f t="shared" si="6"/>
        <v>#REF!</v>
      </c>
      <c r="Y19" t="e">
        <f t="shared" si="7"/>
        <v>#REF!</v>
      </c>
      <c r="Z19" t="e">
        <f t="shared" si="8"/>
        <v>#REF!</v>
      </c>
      <c r="AA19" t="e">
        <f t="shared" si="9"/>
        <v>#REF!</v>
      </c>
      <c r="AB19" t="e">
        <f t="shared" si="10"/>
        <v>#REF!</v>
      </c>
    </row>
    <row r="20" spans="1:28" x14ac:dyDescent="0.25">
      <c r="A20" t="s">
        <v>847</v>
      </c>
      <c r="B20" t="s">
        <v>174</v>
      </c>
      <c r="C20">
        <v>1369</v>
      </c>
      <c r="D20">
        <v>1216</v>
      </c>
      <c r="E20">
        <v>153</v>
      </c>
      <c r="F20">
        <v>88.823959094229366</v>
      </c>
      <c r="G20">
        <v>669</v>
      </c>
      <c r="H20">
        <v>600</v>
      </c>
      <c r="I20">
        <v>69</v>
      </c>
      <c r="J20">
        <v>89.68609865470853</v>
      </c>
      <c r="K20">
        <v>700</v>
      </c>
      <c r="L20">
        <v>616</v>
      </c>
      <c r="M20">
        <v>84</v>
      </c>
      <c r="N20">
        <v>88</v>
      </c>
      <c r="Q20" t="e">
        <f t="shared" si="11"/>
        <v>#REF!</v>
      </c>
      <c r="R20" t="e">
        <f t="shared" si="0"/>
        <v>#REF!</v>
      </c>
      <c r="S20" t="e">
        <f t="shared" si="1"/>
        <v>#REF!</v>
      </c>
      <c r="T20" t="e">
        <f t="shared" si="2"/>
        <v>#REF!</v>
      </c>
      <c r="U20" t="e">
        <f t="shared" si="3"/>
        <v>#REF!</v>
      </c>
      <c r="V20" t="e">
        <f t="shared" si="4"/>
        <v>#REF!</v>
      </c>
      <c r="W20" t="e">
        <f t="shared" si="5"/>
        <v>#REF!</v>
      </c>
      <c r="X20" t="e">
        <f t="shared" si="6"/>
        <v>#REF!</v>
      </c>
      <c r="Y20" t="e">
        <f t="shared" si="7"/>
        <v>#REF!</v>
      </c>
      <c r="Z20" t="e">
        <f t="shared" si="8"/>
        <v>#REF!</v>
      </c>
      <c r="AA20" t="e">
        <f t="shared" si="9"/>
        <v>#REF!</v>
      </c>
      <c r="AB20" t="e">
        <f t="shared" si="10"/>
        <v>#REF!</v>
      </c>
    </row>
    <row r="21" spans="1:28" x14ac:dyDescent="0.25">
      <c r="A21" t="s">
        <v>848</v>
      </c>
      <c r="B21" t="s">
        <v>175</v>
      </c>
      <c r="C21">
        <v>2044</v>
      </c>
      <c r="D21">
        <v>1905</v>
      </c>
      <c r="E21">
        <v>139</v>
      </c>
      <c r="F21">
        <v>93.199608610567523</v>
      </c>
      <c r="G21">
        <v>1061</v>
      </c>
      <c r="H21">
        <v>984</v>
      </c>
      <c r="I21">
        <v>77</v>
      </c>
      <c r="J21">
        <v>92.742695570216782</v>
      </c>
      <c r="K21">
        <v>983</v>
      </c>
      <c r="L21">
        <v>921</v>
      </c>
      <c r="M21">
        <v>62</v>
      </c>
      <c r="N21">
        <v>93.692777212614445</v>
      </c>
      <c r="Q21" t="e">
        <f t="shared" si="11"/>
        <v>#REF!</v>
      </c>
      <c r="R21" t="e">
        <f t="shared" si="0"/>
        <v>#REF!</v>
      </c>
      <c r="S21" t="e">
        <f t="shared" si="1"/>
        <v>#REF!</v>
      </c>
      <c r="T21" t="e">
        <f t="shared" si="2"/>
        <v>#REF!</v>
      </c>
      <c r="U21" t="e">
        <f t="shared" si="3"/>
        <v>#REF!</v>
      </c>
      <c r="V21" t="e">
        <f t="shared" si="4"/>
        <v>#REF!</v>
      </c>
      <c r="W21" t="e">
        <f t="shared" si="5"/>
        <v>#REF!</v>
      </c>
      <c r="X21" t="e">
        <f t="shared" si="6"/>
        <v>#REF!</v>
      </c>
      <c r="Y21" t="e">
        <f t="shared" si="7"/>
        <v>#REF!</v>
      </c>
      <c r="Z21" t="e">
        <f t="shared" si="8"/>
        <v>#REF!</v>
      </c>
      <c r="AA21" t="e">
        <f t="shared" si="9"/>
        <v>#REF!</v>
      </c>
      <c r="AB21" t="e">
        <f t="shared" si="10"/>
        <v>#REF!</v>
      </c>
    </row>
    <row r="22" spans="1:28" x14ac:dyDescent="0.25">
      <c r="A22" t="s">
        <v>849</v>
      </c>
      <c r="B22" t="s">
        <v>176</v>
      </c>
      <c r="C22">
        <v>6025</v>
      </c>
      <c r="D22">
        <v>5806</v>
      </c>
      <c r="E22">
        <v>219</v>
      </c>
      <c r="F22">
        <v>96.365145228215766</v>
      </c>
      <c r="G22">
        <v>3091</v>
      </c>
      <c r="H22">
        <v>2957</v>
      </c>
      <c r="I22">
        <v>134</v>
      </c>
      <c r="J22">
        <v>95.66483338725331</v>
      </c>
      <c r="K22">
        <v>2934</v>
      </c>
      <c r="L22">
        <v>2849</v>
      </c>
      <c r="M22">
        <v>85</v>
      </c>
      <c r="N22">
        <v>97.10293115201091</v>
      </c>
      <c r="Q22" t="e">
        <f t="shared" si="11"/>
        <v>#REF!</v>
      </c>
      <c r="R22" t="e">
        <f t="shared" si="0"/>
        <v>#REF!</v>
      </c>
      <c r="S22" t="e">
        <f t="shared" si="1"/>
        <v>#REF!</v>
      </c>
      <c r="T22" t="e">
        <f t="shared" si="2"/>
        <v>#REF!</v>
      </c>
      <c r="U22" t="e">
        <f t="shared" si="3"/>
        <v>#REF!</v>
      </c>
      <c r="V22" t="e">
        <f t="shared" si="4"/>
        <v>#REF!</v>
      </c>
      <c r="W22" t="e">
        <f t="shared" si="5"/>
        <v>#REF!</v>
      </c>
      <c r="X22" t="e">
        <f t="shared" si="6"/>
        <v>#REF!</v>
      </c>
      <c r="Y22" t="e">
        <f t="shared" si="7"/>
        <v>#REF!</v>
      </c>
      <c r="Z22" t="e">
        <f t="shared" si="8"/>
        <v>#REF!</v>
      </c>
      <c r="AA22" t="e">
        <f t="shared" si="9"/>
        <v>#REF!</v>
      </c>
      <c r="AB22" t="e">
        <f t="shared" si="10"/>
        <v>#REF!</v>
      </c>
    </row>
    <row r="23" spans="1:28" x14ac:dyDescent="0.25">
      <c r="A23" t="s">
        <v>850</v>
      </c>
      <c r="B23" t="s">
        <v>177</v>
      </c>
      <c r="C23">
        <v>2758</v>
      </c>
      <c r="D23">
        <v>2646</v>
      </c>
      <c r="E23">
        <v>112</v>
      </c>
      <c r="F23">
        <v>95.939086294416242</v>
      </c>
      <c r="G23">
        <v>1430</v>
      </c>
      <c r="H23">
        <v>1363</v>
      </c>
      <c r="I23">
        <v>67</v>
      </c>
      <c r="J23">
        <v>95.314685314685306</v>
      </c>
      <c r="K23">
        <v>1328</v>
      </c>
      <c r="L23">
        <v>1283</v>
      </c>
      <c r="M23">
        <v>45</v>
      </c>
      <c r="N23">
        <v>96.611445783132538</v>
      </c>
      <c r="Q23" t="e">
        <f t="shared" si="11"/>
        <v>#REF!</v>
      </c>
      <c r="R23" t="e">
        <f t="shared" si="0"/>
        <v>#REF!</v>
      </c>
      <c r="S23" t="e">
        <f t="shared" si="1"/>
        <v>#REF!</v>
      </c>
      <c r="T23" t="e">
        <f t="shared" si="2"/>
        <v>#REF!</v>
      </c>
      <c r="U23" t="e">
        <f t="shared" si="3"/>
        <v>#REF!</v>
      </c>
      <c r="V23" t="e">
        <f t="shared" si="4"/>
        <v>#REF!</v>
      </c>
      <c r="W23" t="e">
        <f t="shared" si="5"/>
        <v>#REF!</v>
      </c>
      <c r="X23" t="e">
        <f t="shared" si="6"/>
        <v>#REF!</v>
      </c>
      <c r="Y23" t="e">
        <f t="shared" si="7"/>
        <v>#REF!</v>
      </c>
      <c r="Z23" t="e">
        <f t="shared" si="8"/>
        <v>#REF!</v>
      </c>
      <c r="AA23" t="e">
        <f t="shared" si="9"/>
        <v>#REF!</v>
      </c>
      <c r="AB23" t="e">
        <f t="shared" si="10"/>
        <v>#REF!</v>
      </c>
    </row>
    <row r="24" spans="1:28" x14ac:dyDescent="0.25">
      <c r="A24" t="s">
        <v>851</v>
      </c>
      <c r="B24" t="s">
        <v>178</v>
      </c>
      <c r="C24">
        <v>1567</v>
      </c>
      <c r="D24">
        <v>1506</v>
      </c>
      <c r="E24">
        <v>61</v>
      </c>
      <c r="F24">
        <v>96.10721123165284</v>
      </c>
      <c r="G24">
        <v>832</v>
      </c>
      <c r="H24">
        <v>793</v>
      </c>
      <c r="I24">
        <v>39</v>
      </c>
      <c r="J24">
        <v>95.3125</v>
      </c>
      <c r="K24">
        <v>735</v>
      </c>
      <c r="L24">
        <v>713</v>
      </c>
      <c r="M24">
        <v>22</v>
      </c>
      <c r="N24">
        <v>97.006802721088434</v>
      </c>
      <c r="Q24" t="e">
        <f t="shared" si="11"/>
        <v>#REF!</v>
      </c>
      <c r="R24" t="e">
        <f t="shared" si="0"/>
        <v>#REF!</v>
      </c>
      <c r="S24" t="e">
        <f t="shared" si="1"/>
        <v>#REF!</v>
      </c>
      <c r="T24" t="e">
        <f t="shared" si="2"/>
        <v>#REF!</v>
      </c>
      <c r="U24" t="e">
        <f t="shared" si="3"/>
        <v>#REF!</v>
      </c>
      <c r="V24" t="e">
        <f t="shared" si="4"/>
        <v>#REF!</v>
      </c>
      <c r="W24" t="e">
        <f t="shared" si="5"/>
        <v>#REF!</v>
      </c>
      <c r="X24" t="e">
        <f t="shared" si="6"/>
        <v>#REF!</v>
      </c>
      <c r="Y24" t="e">
        <f t="shared" si="7"/>
        <v>#REF!</v>
      </c>
      <c r="Z24" t="e">
        <f t="shared" si="8"/>
        <v>#REF!</v>
      </c>
      <c r="AA24" t="e">
        <f t="shared" si="9"/>
        <v>#REF!</v>
      </c>
      <c r="AB24" t="e">
        <f t="shared" si="10"/>
        <v>#REF!</v>
      </c>
    </row>
    <row r="25" spans="1:28" x14ac:dyDescent="0.25">
      <c r="A25" t="s">
        <v>852</v>
      </c>
      <c r="B25" t="s">
        <v>179</v>
      </c>
      <c r="C25">
        <v>1700</v>
      </c>
      <c r="D25">
        <v>1654</v>
      </c>
      <c r="E25">
        <v>46</v>
      </c>
      <c r="F25">
        <v>97.294117647058826</v>
      </c>
      <c r="G25">
        <v>829</v>
      </c>
      <c r="H25">
        <v>801</v>
      </c>
      <c r="I25">
        <v>28</v>
      </c>
      <c r="J25">
        <v>96.622436670687577</v>
      </c>
      <c r="K25">
        <v>871</v>
      </c>
      <c r="L25">
        <v>853</v>
      </c>
      <c r="M25">
        <v>18</v>
      </c>
      <c r="N25">
        <v>97.933409873708371</v>
      </c>
      <c r="Q25" t="e">
        <f t="shared" si="11"/>
        <v>#REF!</v>
      </c>
      <c r="R25" t="e">
        <f t="shared" si="0"/>
        <v>#REF!</v>
      </c>
      <c r="S25" t="e">
        <f t="shared" si="1"/>
        <v>#REF!</v>
      </c>
      <c r="T25" t="e">
        <f t="shared" si="2"/>
        <v>#REF!</v>
      </c>
      <c r="U25" t="e">
        <f t="shared" si="3"/>
        <v>#REF!</v>
      </c>
      <c r="V25" t="e">
        <f t="shared" si="4"/>
        <v>#REF!</v>
      </c>
      <c r="W25" t="e">
        <f t="shared" si="5"/>
        <v>#REF!</v>
      </c>
      <c r="X25" t="e">
        <f t="shared" si="6"/>
        <v>#REF!</v>
      </c>
      <c r="Y25" t="e">
        <f t="shared" si="7"/>
        <v>#REF!</v>
      </c>
      <c r="Z25" t="e">
        <f t="shared" si="8"/>
        <v>#REF!</v>
      </c>
      <c r="AA25" t="e">
        <f t="shared" si="9"/>
        <v>#REF!</v>
      </c>
      <c r="AB25" t="e">
        <f t="shared" si="10"/>
        <v>#REF!</v>
      </c>
    </row>
    <row r="26" spans="1:28" x14ac:dyDescent="0.25">
      <c r="A26" t="s">
        <v>853</v>
      </c>
      <c r="B26" t="s">
        <v>180</v>
      </c>
      <c r="C26">
        <v>5890</v>
      </c>
      <c r="D26">
        <v>5283</v>
      </c>
      <c r="E26">
        <v>607</v>
      </c>
      <c r="F26">
        <v>89.694397283531416</v>
      </c>
      <c r="G26">
        <v>3021</v>
      </c>
      <c r="H26">
        <v>2706</v>
      </c>
      <c r="I26">
        <v>315</v>
      </c>
      <c r="J26">
        <v>89.572989076464751</v>
      </c>
      <c r="K26">
        <v>2869</v>
      </c>
      <c r="L26">
        <v>2577</v>
      </c>
      <c r="M26">
        <v>292</v>
      </c>
      <c r="N26">
        <v>89.822237713489017</v>
      </c>
      <c r="Q26" t="e">
        <f t="shared" si="11"/>
        <v>#REF!</v>
      </c>
      <c r="R26" t="e">
        <f t="shared" si="0"/>
        <v>#REF!</v>
      </c>
      <c r="S26" t="e">
        <f t="shared" si="1"/>
        <v>#REF!</v>
      </c>
      <c r="T26" t="e">
        <f t="shared" si="2"/>
        <v>#REF!</v>
      </c>
      <c r="U26" t="e">
        <f t="shared" si="3"/>
        <v>#REF!</v>
      </c>
      <c r="V26" t="e">
        <f t="shared" si="4"/>
        <v>#REF!</v>
      </c>
      <c r="W26" t="e">
        <f t="shared" si="5"/>
        <v>#REF!</v>
      </c>
      <c r="X26" t="e">
        <f t="shared" si="6"/>
        <v>#REF!</v>
      </c>
      <c r="Y26" t="e">
        <f t="shared" si="7"/>
        <v>#REF!</v>
      </c>
      <c r="Z26" t="e">
        <f t="shared" si="8"/>
        <v>#REF!</v>
      </c>
      <c r="AA26" t="e">
        <f t="shared" si="9"/>
        <v>#REF!</v>
      </c>
      <c r="AB26" t="e">
        <f t="shared" si="10"/>
        <v>#REF!</v>
      </c>
    </row>
    <row r="27" spans="1:28" x14ac:dyDescent="0.25">
      <c r="A27" t="s">
        <v>854</v>
      </c>
      <c r="B27" t="s">
        <v>181</v>
      </c>
      <c r="C27">
        <v>1481</v>
      </c>
      <c r="D27">
        <v>1316</v>
      </c>
      <c r="E27">
        <v>165</v>
      </c>
      <c r="F27">
        <v>88.858879135719107</v>
      </c>
      <c r="G27">
        <v>744</v>
      </c>
      <c r="H27">
        <v>656</v>
      </c>
      <c r="I27">
        <v>88</v>
      </c>
      <c r="J27">
        <v>88.172043010752688</v>
      </c>
      <c r="K27">
        <v>737</v>
      </c>
      <c r="L27">
        <v>660</v>
      </c>
      <c r="M27">
        <v>77</v>
      </c>
      <c r="N27">
        <v>89.552238805970148</v>
      </c>
      <c r="Q27" t="e">
        <f t="shared" si="11"/>
        <v>#REF!</v>
      </c>
      <c r="R27" t="e">
        <f t="shared" si="0"/>
        <v>#REF!</v>
      </c>
      <c r="S27" t="e">
        <f t="shared" si="1"/>
        <v>#REF!</v>
      </c>
      <c r="T27" t="e">
        <f t="shared" si="2"/>
        <v>#REF!</v>
      </c>
      <c r="U27" t="e">
        <f t="shared" si="3"/>
        <v>#REF!</v>
      </c>
      <c r="V27" t="e">
        <f t="shared" si="4"/>
        <v>#REF!</v>
      </c>
      <c r="W27" t="e">
        <f t="shared" si="5"/>
        <v>#REF!</v>
      </c>
      <c r="X27" t="e">
        <f t="shared" si="6"/>
        <v>#REF!</v>
      </c>
      <c r="Y27" t="e">
        <f t="shared" si="7"/>
        <v>#REF!</v>
      </c>
      <c r="Z27" t="e">
        <f t="shared" si="8"/>
        <v>#REF!</v>
      </c>
      <c r="AA27" t="e">
        <f t="shared" si="9"/>
        <v>#REF!</v>
      </c>
      <c r="AB27" t="e">
        <f t="shared" si="10"/>
        <v>#REF!</v>
      </c>
    </row>
    <row r="28" spans="1:28" x14ac:dyDescent="0.25">
      <c r="A28" t="s">
        <v>855</v>
      </c>
      <c r="B28" t="s">
        <v>182</v>
      </c>
      <c r="C28">
        <v>4409</v>
      </c>
      <c r="D28">
        <v>3967</v>
      </c>
      <c r="E28">
        <v>442</v>
      </c>
      <c r="F28">
        <v>89.97505103198003</v>
      </c>
      <c r="G28">
        <v>2277</v>
      </c>
      <c r="H28">
        <v>2050</v>
      </c>
      <c r="I28">
        <v>227</v>
      </c>
      <c r="J28">
        <v>90.03074220465524</v>
      </c>
      <c r="K28">
        <v>2132</v>
      </c>
      <c r="L28">
        <v>1917</v>
      </c>
      <c r="M28">
        <v>215</v>
      </c>
      <c r="N28">
        <v>89.915572232645403</v>
      </c>
      <c r="Q28" t="e">
        <f t="shared" si="11"/>
        <v>#REF!</v>
      </c>
      <c r="R28" t="e">
        <f t="shared" si="0"/>
        <v>#REF!</v>
      </c>
      <c r="S28" t="e">
        <f t="shared" si="1"/>
        <v>#REF!</v>
      </c>
      <c r="T28" t="e">
        <f t="shared" si="2"/>
        <v>#REF!</v>
      </c>
      <c r="U28" t="e">
        <f t="shared" si="3"/>
        <v>#REF!</v>
      </c>
      <c r="V28" t="e">
        <f t="shared" si="4"/>
        <v>#REF!</v>
      </c>
      <c r="W28" t="e">
        <f t="shared" si="5"/>
        <v>#REF!</v>
      </c>
      <c r="X28" t="e">
        <f t="shared" si="6"/>
        <v>#REF!</v>
      </c>
      <c r="Y28" t="e">
        <f t="shared" si="7"/>
        <v>#REF!</v>
      </c>
      <c r="Z28" t="e">
        <f t="shared" si="8"/>
        <v>#REF!</v>
      </c>
      <c r="AA28" t="e">
        <f t="shared" si="9"/>
        <v>#REF!</v>
      </c>
      <c r="AB28" t="e">
        <f t="shared" si="10"/>
        <v>#REF!</v>
      </c>
    </row>
    <row r="29" spans="1:28" x14ac:dyDescent="0.25">
      <c r="A29" t="s">
        <v>856</v>
      </c>
      <c r="B29" t="s">
        <v>183</v>
      </c>
      <c r="C29">
        <v>3584</v>
      </c>
      <c r="D29">
        <v>3364</v>
      </c>
      <c r="E29">
        <v>220</v>
      </c>
      <c r="F29">
        <v>93.861607142857139</v>
      </c>
      <c r="G29">
        <v>1811</v>
      </c>
      <c r="H29">
        <v>1682</v>
      </c>
      <c r="I29">
        <v>129</v>
      </c>
      <c r="J29">
        <v>92.876863611264497</v>
      </c>
      <c r="K29">
        <v>1773</v>
      </c>
      <c r="L29">
        <v>1682</v>
      </c>
      <c r="M29">
        <v>91</v>
      </c>
      <c r="N29">
        <v>94.867456288776083</v>
      </c>
      <c r="Q29" t="e">
        <f t="shared" si="11"/>
        <v>#REF!</v>
      </c>
      <c r="R29" t="e">
        <f t="shared" si="0"/>
        <v>#REF!</v>
      </c>
      <c r="S29" t="e">
        <f t="shared" si="1"/>
        <v>#REF!</v>
      </c>
      <c r="T29" t="e">
        <f t="shared" si="2"/>
        <v>#REF!</v>
      </c>
      <c r="U29" t="e">
        <f t="shared" si="3"/>
        <v>#REF!</v>
      </c>
      <c r="V29" t="e">
        <f t="shared" si="4"/>
        <v>#REF!</v>
      </c>
      <c r="W29" t="e">
        <f t="shared" si="5"/>
        <v>#REF!</v>
      </c>
      <c r="X29" t="e">
        <f t="shared" si="6"/>
        <v>#REF!</v>
      </c>
      <c r="Y29" t="e">
        <f t="shared" si="7"/>
        <v>#REF!</v>
      </c>
      <c r="Z29" t="e">
        <f t="shared" si="8"/>
        <v>#REF!</v>
      </c>
      <c r="AA29" t="e">
        <f t="shared" si="9"/>
        <v>#REF!</v>
      </c>
      <c r="AB29" t="e">
        <f t="shared" si="10"/>
        <v>#REF!</v>
      </c>
    </row>
    <row r="30" spans="1:28" x14ac:dyDescent="0.25">
      <c r="A30" t="s">
        <v>857</v>
      </c>
      <c r="B30" t="s">
        <v>184</v>
      </c>
      <c r="C30">
        <v>2842</v>
      </c>
      <c r="D30">
        <v>2741</v>
      </c>
      <c r="E30">
        <v>101</v>
      </c>
      <c r="F30">
        <v>96.446164672765661</v>
      </c>
      <c r="G30">
        <v>1431</v>
      </c>
      <c r="H30">
        <v>1370</v>
      </c>
      <c r="I30">
        <v>61</v>
      </c>
      <c r="J30">
        <v>95.737246680642912</v>
      </c>
      <c r="K30">
        <v>1411</v>
      </c>
      <c r="L30">
        <v>1371</v>
      </c>
      <c r="M30">
        <v>40</v>
      </c>
      <c r="N30">
        <v>97.165131112686041</v>
      </c>
      <c r="Q30" t="e">
        <f t="shared" si="11"/>
        <v>#REF!</v>
      </c>
      <c r="R30" t="e">
        <f t="shared" si="0"/>
        <v>#REF!</v>
      </c>
      <c r="S30" t="e">
        <f t="shared" si="1"/>
        <v>#REF!</v>
      </c>
      <c r="T30" t="e">
        <f t="shared" si="2"/>
        <v>#REF!</v>
      </c>
      <c r="U30" t="e">
        <f t="shared" si="3"/>
        <v>#REF!</v>
      </c>
      <c r="V30" t="e">
        <f t="shared" si="4"/>
        <v>#REF!</v>
      </c>
      <c r="W30" t="e">
        <f t="shared" si="5"/>
        <v>#REF!</v>
      </c>
      <c r="X30" t="e">
        <f t="shared" si="6"/>
        <v>#REF!</v>
      </c>
      <c r="Y30" t="e">
        <f t="shared" si="7"/>
        <v>#REF!</v>
      </c>
      <c r="Z30" t="e">
        <f t="shared" si="8"/>
        <v>#REF!</v>
      </c>
      <c r="AA30" t="e">
        <f t="shared" si="9"/>
        <v>#REF!</v>
      </c>
      <c r="AB30" t="e">
        <f t="shared" si="10"/>
        <v>#REF!</v>
      </c>
    </row>
    <row r="31" spans="1:28" x14ac:dyDescent="0.25">
      <c r="A31" t="s">
        <v>858</v>
      </c>
      <c r="B31" t="s">
        <v>185</v>
      </c>
      <c r="C31">
        <v>742</v>
      </c>
      <c r="D31">
        <v>623</v>
      </c>
      <c r="E31">
        <v>119</v>
      </c>
      <c r="F31">
        <v>83.962264150943398</v>
      </c>
      <c r="G31">
        <v>380</v>
      </c>
      <c r="H31">
        <v>312</v>
      </c>
      <c r="I31">
        <v>68</v>
      </c>
      <c r="J31">
        <v>82.10526315789474</v>
      </c>
      <c r="K31">
        <v>362</v>
      </c>
      <c r="L31">
        <v>311</v>
      </c>
      <c r="M31">
        <v>51</v>
      </c>
      <c r="N31">
        <v>85.911602209944746</v>
      </c>
      <c r="Q31" t="e">
        <f t="shared" si="11"/>
        <v>#REF!</v>
      </c>
      <c r="R31" t="e">
        <f t="shared" si="0"/>
        <v>#REF!</v>
      </c>
      <c r="S31" t="e">
        <f t="shared" si="1"/>
        <v>#REF!</v>
      </c>
      <c r="T31" t="e">
        <f t="shared" si="2"/>
        <v>#REF!</v>
      </c>
      <c r="U31" t="e">
        <f t="shared" si="3"/>
        <v>#REF!</v>
      </c>
      <c r="V31" t="e">
        <f t="shared" si="4"/>
        <v>#REF!</v>
      </c>
      <c r="W31" t="e">
        <f t="shared" si="5"/>
        <v>#REF!</v>
      </c>
      <c r="X31" t="e">
        <f t="shared" si="6"/>
        <v>#REF!</v>
      </c>
      <c r="Y31" t="e">
        <f t="shared" si="7"/>
        <v>#REF!</v>
      </c>
      <c r="Z31" t="e">
        <f t="shared" si="8"/>
        <v>#REF!</v>
      </c>
      <c r="AA31" t="e">
        <f t="shared" si="9"/>
        <v>#REF!</v>
      </c>
      <c r="AB31" t="e">
        <f t="shared" si="10"/>
        <v>#REF!</v>
      </c>
    </row>
    <row r="32" spans="1:28" x14ac:dyDescent="0.25">
      <c r="A32" t="s">
        <v>859</v>
      </c>
      <c r="B32" t="s">
        <v>186</v>
      </c>
      <c r="C32">
        <v>6766</v>
      </c>
      <c r="D32">
        <v>6454</v>
      </c>
      <c r="E32">
        <v>312</v>
      </c>
      <c r="F32">
        <v>95.388708247117947</v>
      </c>
      <c r="G32">
        <v>3465</v>
      </c>
      <c r="H32">
        <v>3294</v>
      </c>
      <c r="I32">
        <v>171</v>
      </c>
      <c r="J32">
        <v>95.064935064935057</v>
      </c>
      <c r="K32">
        <v>3301</v>
      </c>
      <c r="L32">
        <v>3160</v>
      </c>
      <c r="M32">
        <v>141</v>
      </c>
      <c r="N32">
        <v>95.728567100878522</v>
      </c>
      <c r="Q32" t="e">
        <f t="shared" si="11"/>
        <v>#REF!</v>
      </c>
      <c r="R32" t="e">
        <f t="shared" si="0"/>
        <v>#REF!</v>
      </c>
      <c r="S32" t="e">
        <f t="shared" si="1"/>
        <v>#REF!</v>
      </c>
      <c r="T32" t="e">
        <f t="shared" si="2"/>
        <v>#REF!</v>
      </c>
      <c r="U32" t="e">
        <f t="shared" si="3"/>
        <v>#REF!</v>
      </c>
      <c r="V32" t="e">
        <f t="shared" si="4"/>
        <v>#REF!</v>
      </c>
      <c r="W32" t="e">
        <f t="shared" si="5"/>
        <v>#REF!</v>
      </c>
      <c r="X32" t="e">
        <f t="shared" si="6"/>
        <v>#REF!</v>
      </c>
      <c r="Y32" t="e">
        <f t="shared" si="7"/>
        <v>#REF!</v>
      </c>
      <c r="Z32" t="e">
        <f t="shared" si="8"/>
        <v>#REF!</v>
      </c>
      <c r="AA32" t="e">
        <f t="shared" si="9"/>
        <v>#REF!</v>
      </c>
      <c r="AB32" t="e">
        <f t="shared" si="10"/>
        <v>#REF!</v>
      </c>
    </row>
    <row r="33" spans="1:28" x14ac:dyDescent="0.25">
      <c r="A33" t="s">
        <v>860</v>
      </c>
      <c r="B33" t="s">
        <v>187</v>
      </c>
      <c r="C33">
        <v>2086</v>
      </c>
      <c r="D33">
        <v>1955</v>
      </c>
      <c r="E33">
        <v>131</v>
      </c>
      <c r="F33">
        <v>93.720038350910841</v>
      </c>
      <c r="G33">
        <v>1067</v>
      </c>
      <c r="H33">
        <v>993</v>
      </c>
      <c r="I33">
        <v>74</v>
      </c>
      <c r="J33">
        <v>93.064667291471409</v>
      </c>
      <c r="K33">
        <v>1019</v>
      </c>
      <c r="L33">
        <v>962</v>
      </c>
      <c r="M33">
        <v>57</v>
      </c>
      <c r="N33">
        <v>94.406280667320914</v>
      </c>
      <c r="Q33" t="e">
        <f t="shared" si="11"/>
        <v>#REF!</v>
      </c>
      <c r="R33" t="e">
        <f t="shared" si="0"/>
        <v>#REF!</v>
      </c>
      <c r="S33" t="e">
        <f t="shared" si="1"/>
        <v>#REF!</v>
      </c>
      <c r="T33" t="e">
        <f t="shared" si="2"/>
        <v>#REF!</v>
      </c>
      <c r="U33" t="e">
        <f t="shared" si="3"/>
        <v>#REF!</v>
      </c>
      <c r="V33" t="e">
        <f t="shared" si="4"/>
        <v>#REF!</v>
      </c>
      <c r="W33" t="e">
        <f t="shared" si="5"/>
        <v>#REF!</v>
      </c>
      <c r="X33" t="e">
        <f t="shared" si="6"/>
        <v>#REF!</v>
      </c>
      <c r="Y33" t="e">
        <f t="shared" si="7"/>
        <v>#REF!</v>
      </c>
      <c r="Z33" t="e">
        <f t="shared" si="8"/>
        <v>#REF!</v>
      </c>
      <c r="AA33" t="e">
        <f t="shared" si="9"/>
        <v>#REF!</v>
      </c>
      <c r="AB33" t="e">
        <f t="shared" si="10"/>
        <v>#REF!</v>
      </c>
    </row>
    <row r="34" spans="1:28" x14ac:dyDescent="0.25">
      <c r="A34" t="s">
        <v>861</v>
      </c>
      <c r="B34" t="s">
        <v>188</v>
      </c>
      <c r="C34">
        <v>746</v>
      </c>
      <c r="D34">
        <v>720</v>
      </c>
      <c r="E34">
        <v>26</v>
      </c>
      <c r="F34">
        <v>96.514745308310992</v>
      </c>
      <c r="G34">
        <v>363</v>
      </c>
      <c r="H34">
        <v>349</v>
      </c>
      <c r="I34">
        <v>14</v>
      </c>
      <c r="J34">
        <v>96.143250688705237</v>
      </c>
      <c r="K34">
        <v>383</v>
      </c>
      <c r="L34">
        <v>371</v>
      </c>
      <c r="M34">
        <v>12</v>
      </c>
      <c r="N34">
        <v>96.866840731070496</v>
      </c>
      <c r="Q34" t="e">
        <f t="shared" si="11"/>
        <v>#REF!</v>
      </c>
      <c r="R34" t="e">
        <f t="shared" si="0"/>
        <v>#REF!</v>
      </c>
      <c r="S34" t="e">
        <f t="shared" si="1"/>
        <v>#REF!</v>
      </c>
      <c r="T34" t="e">
        <f t="shared" si="2"/>
        <v>#REF!</v>
      </c>
      <c r="U34" t="e">
        <f t="shared" si="3"/>
        <v>#REF!</v>
      </c>
      <c r="V34" t="e">
        <f t="shared" si="4"/>
        <v>#REF!</v>
      </c>
      <c r="W34" t="e">
        <f t="shared" si="5"/>
        <v>#REF!</v>
      </c>
      <c r="X34" t="e">
        <f t="shared" si="6"/>
        <v>#REF!</v>
      </c>
      <c r="Y34" t="e">
        <f t="shared" si="7"/>
        <v>#REF!</v>
      </c>
      <c r="Z34" t="e">
        <f t="shared" si="8"/>
        <v>#REF!</v>
      </c>
      <c r="AA34" t="e">
        <f t="shared" si="9"/>
        <v>#REF!</v>
      </c>
      <c r="AB34" t="e">
        <f t="shared" si="10"/>
        <v>#REF!</v>
      </c>
    </row>
    <row r="35" spans="1:28" x14ac:dyDescent="0.25">
      <c r="A35" t="s">
        <v>862</v>
      </c>
      <c r="B35" t="s">
        <v>189</v>
      </c>
      <c r="C35">
        <v>1091</v>
      </c>
      <c r="D35">
        <v>1056</v>
      </c>
      <c r="E35">
        <v>35</v>
      </c>
      <c r="F35">
        <v>96.791934005499542</v>
      </c>
      <c r="G35">
        <v>568</v>
      </c>
      <c r="H35">
        <v>548</v>
      </c>
      <c r="I35">
        <v>20</v>
      </c>
      <c r="J35">
        <v>96.478873239436624</v>
      </c>
      <c r="K35">
        <v>523</v>
      </c>
      <c r="L35">
        <v>508</v>
      </c>
      <c r="M35">
        <v>15</v>
      </c>
      <c r="N35">
        <v>97.131931166347997</v>
      </c>
      <c r="Q35" t="e">
        <f t="shared" si="11"/>
        <v>#REF!</v>
      </c>
      <c r="R35" t="e">
        <f t="shared" si="0"/>
        <v>#REF!</v>
      </c>
      <c r="S35" t="e">
        <f t="shared" si="1"/>
        <v>#REF!</v>
      </c>
      <c r="T35" t="e">
        <f t="shared" si="2"/>
        <v>#REF!</v>
      </c>
      <c r="U35" t="e">
        <f t="shared" si="3"/>
        <v>#REF!</v>
      </c>
      <c r="V35" t="e">
        <f t="shared" si="4"/>
        <v>#REF!</v>
      </c>
      <c r="W35" t="e">
        <f t="shared" si="5"/>
        <v>#REF!</v>
      </c>
      <c r="X35" t="e">
        <f t="shared" si="6"/>
        <v>#REF!</v>
      </c>
      <c r="Y35" t="e">
        <f t="shared" si="7"/>
        <v>#REF!</v>
      </c>
      <c r="Z35" t="e">
        <f t="shared" si="8"/>
        <v>#REF!</v>
      </c>
      <c r="AA35" t="e">
        <f t="shared" si="9"/>
        <v>#REF!</v>
      </c>
      <c r="AB35" t="e">
        <f t="shared" si="10"/>
        <v>#REF!</v>
      </c>
    </row>
    <row r="36" spans="1:28" x14ac:dyDescent="0.25">
      <c r="A36" t="s">
        <v>863</v>
      </c>
      <c r="B36" t="s">
        <v>190</v>
      </c>
      <c r="C36">
        <v>892</v>
      </c>
      <c r="D36">
        <v>865</v>
      </c>
      <c r="E36">
        <v>27</v>
      </c>
      <c r="F36">
        <v>96.973094170403584</v>
      </c>
      <c r="G36">
        <v>464</v>
      </c>
      <c r="H36">
        <v>452</v>
      </c>
      <c r="I36">
        <v>12</v>
      </c>
      <c r="J36">
        <v>97.41379310344827</v>
      </c>
      <c r="K36">
        <v>428</v>
      </c>
      <c r="L36">
        <v>413</v>
      </c>
      <c r="M36">
        <v>15</v>
      </c>
      <c r="N36">
        <v>96.495327102803742</v>
      </c>
      <c r="Q36" t="e">
        <f t="shared" si="11"/>
        <v>#REF!</v>
      </c>
      <c r="R36" t="e">
        <f t="shared" si="0"/>
        <v>#REF!</v>
      </c>
      <c r="S36" t="e">
        <f t="shared" si="1"/>
        <v>#REF!</v>
      </c>
      <c r="T36" t="e">
        <f t="shared" si="2"/>
        <v>#REF!</v>
      </c>
      <c r="U36" t="e">
        <f t="shared" si="3"/>
        <v>#REF!</v>
      </c>
      <c r="V36" t="e">
        <f t="shared" si="4"/>
        <v>#REF!</v>
      </c>
      <c r="W36" t="e">
        <f t="shared" si="5"/>
        <v>#REF!</v>
      </c>
      <c r="X36" t="e">
        <f t="shared" si="6"/>
        <v>#REF!</v>
      </c>
      <c r="Y36" t="e">
        <f t="shared" si="7"/>
        <v>#REF!</v>
      </c>
      <c r="Z36" t="e">
        <f t="shared" si="8"/>
        <v>#REF!</v>
      </c>
      <c r="AA36" t="e">
        <f t="shared" si="9"/>
        <v>#REF!</v>
      </c>
      <c r="AB36" t="e">
        <f t="shared" si="10"/>
        <v>#REF!</v>
      </c>
    </row>
    <row r="37" spans="1:28" x14ac:dyDescent="0.25">
      <c r="A37" t="s">
        <v>864</v>
      </c>
      <c r="B37" t="s">
        <v>191</v>
      </c>
      <c r="C37">
        <v>1951</v>
      </c>
      <c r="D37">
        <v>1858</v>
      </c>
      <c r="E37">
        <v>93</v>
      </c>
      <c r="F37">
        <v>95.233213736545366</v>
      </c>
      <c r="G37">
        <v>1003</v>
      </c>
      <c r="H37">
        <v>952</v>
      </c>
      <c r="I37">
        <v>51</v>
      </c>
      <c r="J37">
        <v>94.915254237288138</v>
      </c>
      <c r="K37">
        <v>948</v>
      </c>
      <c r="L37">
        <v>906</v>
      </c>
      <c r="M37">
        <v>42</v>
      </c>
      <c r="N37">
        <v>95.569620253164558</v>
      </c>
      <c r="Q37" t="e">
        <f t="shared" si="11"/>
        <v>#REF!</v>
      </c>
      <c r="R37" t="e">
        <f t="shared" si="0"/>
        <v>#REF!</v>
      </c>
      <c r="S37" t="e">
        <f t="shared" si="1"/>
        <v>#REF!</v>
      </c>
      <c r="T37" t="e">
        <f t="shared" si="2"/>
        <v>#REF!</v>
      </c>
      <c r="U37" t="e">
        <f t="shared" si="3"/>
        <v>#REF!</v>
      </c>
      <c r="V37" t="e">
        <f t="shared" si="4"/>
        <v>#REF!</v>
      </c>
      <c r="W37" t="e">
        <f t="shared" si="5"/>
        <v>#REF!</v>
      </c>
      <c r="X37" t="e">
        <f t="shared" si="6"/>
        <v>#REF!</v>
      </c>
      <c r="Y37" t="e">
        <f t="shared" si="7"/>
        <v>#REF!</v>
      </c>
      <c r="Z37" t="e">
        <f t="shared" si="8"/>
        <v>#REF!</v>
      </c>
      <c r="AA37" t="e">
        <f t="shared" si="9"/>
        <v>#REF!</v>
      </c>
      <c r="AB37" t="e">
        <f t="shared" si="10"/>
        <v>#REF!</v>
      </c>
    </row>
    <row r="38" spans="1:28" x14ac:dyDescent="0.25">
      <c r="A38" t="s">
        <v>865</v>
      </c>
      <c r="B38" t="e">
        <v>#N/A</v>
      </c>
      <c r="C38">
        <v>1186</v>
      </c>
      <c r="D38">
        <v>1058</v>
      </c>
      <c r="E38">
        <v>128</v>
      </c>
      <c r="F38">
        <v>89.207419898819566</v>
      </c>
      <c r="G38">
        <v>597</v>
      </c>
      <c r="H38">
        <v>529</v>
      </c>
      <c r="I38">
        <v>68</v>
      </c>
      <c r="J38">
        <v>88.609715242881066</v>
      </c>
      <c r="K38">
        <v>589</v>
      </c>
      <c r="L38">
        <v>529</v>
      </c>
      <c r="M38">
        <v>60</v>
      </c>
      <c r="N38">
        <v>89.813242784380307</v>
      </c>
      <c r="Q38" t="e">
        <f t="shared" si="11"/>
        <v>#N/A</v>
      </c>
      <c r="R38" t="e">
        <f t="shared" si="0"/>
        <v>#N/A</v>
      </c>
      <c r="S38" t="e">
        <f t="shared" si="1"/>
        <v>#N/A</v>
      </c>
      <c r="T38" t="e">
        <f t="shared" si="2"/>
        <v>#N/A</v>
      </c>
      <c r="U38" t="e">
        <f t="shared" si="3"/>
        <v>#N/A</v>
      </c>
      <c r="V38" t="e">
        <f t="shared" si="4"/>
        <v>#N/A</v>
      </c>
      <c r="W38" t="e">
        <f t="shared" si="5"/>
        <v>#N/A</v>
      </c>
      <c r="X38" t="e">
        <f t="shared" si="6"/>
        <v>#N/A</v>
      </c>
      <c r="Y38" t="e">
        <f t="shared" si="7"/>
        <v>#N/A</v>
      </c>
      <c r="Z38" t="e">
        <f t="shared" si="8"/>
        <v>#N/A</v>
      </c>
      <c r="AA38" t="e">
        <f t="shared" si="9"/>
        <v>#N/A</v>
      </c>
      <c r="AB38" t="e">
        <f t="shared" si="10"/>
        <v>#N/A</v>
      </c>
    </row>
    <row r="41" spans="1:28" x14ac:dyDescent="0.25">
      <c r="A41" t="s">
        <v>866</v>
      </c>
    </row>
    <row r="42" spans="1:28" x14ac:dyDescent="0.25">
      <c r="B42" t="s">
        <v>819</v>
      </c>
      <c r="C42" t="s">
        <v>820</v>
      </c>
      <c r="D42" t="s">
        <v>821</v>
      </c>
      <c r="E42" t="s">
        <v>822</v>
      </c>
      <c r="F42" t="s">
        <v>823</v>
      </c>
      <c r="G42" t="s">
        <v>824</v>
      </c>
      <c r="H42" t="s">
        <v>825</v>
      </c>
      <c r="I42" t="s">
        <v>826</v>
      </c>
      <c r="J42" t="s">
        <v>827</v>
      </c>
      <c r="K42" t="s">
        <v>828</v>
      </c>
      <c r="L42" t="s">
        <v>829</v>
      </c>
      <c r="M42" t="s">
        <v>830</v>
      </c>
    </row>
    <row r="43" spans="1:28" x14ac:dyDescent="0.25">
      <c r="A43" t="s">
        <v>158</v>
      </c>
      <c r="B43" s="134" t="e">
        <f>C4=Q4</f>
        <v>#REF!</v>
      </c>
      <c r="C43" s="134" t="e">
        <f>D4=R4</f>
        <v>#REF!</v>
      </c>
      <c r="D43" s="134" t="e">
        <f t="shared" ref="D43:I58" si="12">E4=S4</f>
        <v>#REF!</v>
      </c>
      <c r="E43" s="134" t="e">
        <f t="shared" si="12"/>
        <v>#REF!</v>
      </c>
      <c r="F43" s="134" t="e">
        <f t="shared" si="12"/>
        <v>#REF!</v>
      </c>
      <c r="G43" s="134" t="e">
        <f t="shared" si="12"/>
        <v>#REF!</v>
      </c>
      <c r="H43" s="134" t="e">
        <f t="shared" si="12"/>
        <v>#REF!</v>
      </c>
      <c r="I43" s="134" t="e">
        <f t="shared" si="12"/>
        <v>#REF!</v>
      </c>
      <c r="J43" s="134" t="e">
        <f t="shared" ref="J43" si="13">K4=Y4</f>
        <v>#REF!</v>
      </c>
      <c r="K43" s="134" t="e">
        <f t="shared" ref="K43" si="14">L4=Z4</f>
        <v>#REF!</v>
      </c>
      <c r="L43" s="134" t="e">
        <f t="shared" ref="L43" si="15">M4=AA4</f>
        <v>#REF!</v>
      </c>
      <c r="M43" s="134" t="e">
        <f t="shared" ref="M43" si="16">N4=AB4</f>
        <v>#REF!</v>
      </c>
    </row>
    <row r="44" spans="1:28" x14ac:dyDescent="0.25">
      <c r="A44" t="s">
        <v>159</v>
      </c>
      <c r="B44" s="134" t="e">
        <f>C5=Q5</f>
        <v>#REF!</v>
      </c>
      <c r="C44" s="134" t="e">
        <f t="shared" ref="C44:C77" si="17">D5=R5</f>
        <v>#REF!</v>
      </c>
      <c r="D44" s="134" t="e">
        <f t="shared" si="12"/>
        <v>#REF!</v>
      </c>
      <c r="E44" s="134" t="e">
        <f t="shared" si="12"/>
        <v>#REF!</v>
      </c>
      <c r="F44" s="134" t="e">
        <f t="shared" si="12"/>
        <v>#REF!</v>
      </c>
      <c r="G44" s="134" t="e">
        <f t="shared" si="12"/>
        <v>#REF!</v>
      </c>
      <c r="H44" s="134" t="e">
        <f t="shared" si="12"/>
        <v>#REF!</v>
      </c>
      <c r="I44" s="134" t="e">
        <f t="shared" ref="I44:I76" si="18">J5=X5</f>
        <v>#REF!</v>
      </c>
      <c r="J44" s="134" t="e">
        <f t="shared" ref="J44:J76" si="19">K5=Y5</f>
        <v>#REF!</v>
      </c>
      <c r="K44" s="134" t="e">
        <f t="shared" ref="K44:K76" si="20">L5=Z5</f>
        <v>#REF!</v>
      </c>
      <c r="L44" s="134" t="e">
        <f t="shared" ref="L44:L76" si="21">M5=AA5</f>
        <v>#REF!</v>
      </c>
      <c r="M44" s="134" t="e">
        <f t="shared" ref="M44:M76" si="22">N5=AB5</f>
        <v>#REF!</v>
      </c>
    </row>
    <row r="45" spans="1:28" x14ac:dyDescent="0.25">
      <c r="A45" t="s">
        <v>160</v>
      </c>
      <c r="B45" s="134" t="e">
        <f t="shared" ref="B45:B77" si="23">C6=Q6</f>
        <v>#REF!</v>
      </c>
      <c r="C45" s="134" t="e">
        <f t="shared" si="17"/>
        <v>#REF!</v>
      </c>
      <c r="D45" s="134" t="e">
        <f t="shared" si="12"/>
        <v>#REF!</v>
      </c>
      <c r="E45" s="134" t="e">
        <f t="shared" si="12"/>
        <v>#REF!</v>
      </c>
      <c r="F45" s="134" t="e">
        <f t="shared" si="12"/>
        <v>#REF!</v>
      </c>
      <c r="G45" s="134" t="e">
        <f t="shared" si="12"/>
        <v>#REF!</v>
      </c>
      <c r="H45" s="134" t="e">
        <f t="shared" si="12"/>
        <v>#REF!</v>
      </c>
      <c r="I45" s="134" t="e">
        <f t="shared" si="18"/>
        <v>#REF!</v>
      </c>
      <c r="J45" s="134" t="e">
        <f t="shared" si="19"/>
        <v>#REF!</v>
      </c>
      <c r="K45" s="134" t="e">
        <f t="shared" si="20"/>
        <v>#REF!</v>
      </c>
      <c r="L45" s="134" t="e">
        <f t="shared" si="21"/>
        <v>#REF!</v>
      </c>
      <c r="M45" s="134" t="e">
        <f t="shared" si="22"/>
        <v>#REF!</v>
      </c>
    </row>
    <row r="46" spans="1:28" x14ac:dyDescent="0.25">
      <c r="A46" t="s">
        <v>161</v>
      </c>
      <c r="B46" s="134" t="e">
        <f t="shared" si="23"/>
        <v>#REF!</v>
      </c>
      <c r="C46" s="134" t="e">
        <f t="shared" si="17"/>
        <v>#REF!</v>
      </c>
      <c r="D46" s="134" t="e">
        <f t="shared" si="12"/>
        <v>#REF!</v>
      </c>
      <c r="E46" s="134" t="e">
        <f t="shared" si="12"/>
        <v>#REF!</v>
      </c>
      <c r="F46" s="134" t="e">
        <f t="shared" si="12"/>
        <v>#REF!</v>
      </c>
      <c r="G46" s="134" t="e">
        <f t="shared" si="12"/>
        <v>#REF!</v>
      </c>
      <c r="H46" s="134" t="e">
        <f t="shared" si="12"/>
        <v>#REF!</v>
      </c>
      <c r="I46" s="134" t="e">
        <f t="shared" si="18"/>
        <v>#REF!</v>
      </c>
      <c r="J46" s="134" t="e">
        <f t="shared" si="19"/>
        <v>#REF!</v>
      </c>
      <c r="K46" s="134" t="e">
        <f t="shared" si="20"/>
        <v>#REF!</v>
      </c>
      <c r="L46" s="134" t="e">
        <f t="shared" si="21"/>
        <v>#REF!</v>
      </c>
      <c r="M46" s="134" t="e">
        <f t="shared" si="22"/>
        <v>#REF!</v>
      </c>
    </row>
    <row r="47" spans="1:28" x14ac:dyDescent="0.25">
      <c r="A47" t="s">
        <v>162</v>
      </c>
      <c r="B47" s="134" t="e">
        <f t="shared" si="23"/>
        <v>#REF!</v>
      </c>
      <c r="C47" s="134" t="e">
        <f t="shared" si="17"/>
        <v>#REF!</v>
      </c>
      <c r="D47" s="134" t="e">
        <f t="shared" si="12"/>
        <v>#REF!</v>
      </c>
      <c r="E47" s="134" t="e">
        <f t="shared" si="12"/>
        <v>#REF!</v>
      </c>
      <c r="F47" s="134" t="e">
        <f t="shared" si="12"/>
        <v>#REF!</v>
      </c>
      <c r="G47" s="134" t="e">
        <f t="shared" si="12"/>
        <v>#REF!</v>
      </c>
      <c r="H47" s="134" t="e">
        <f t="shared" si="12"/>
        <v>#REF!</v>
      </c>
      <c r="I47" s="134" t="e">
        <f t="shared" si="18"/>
        <v>#REF!</v>
      </c>
      <c r="J47" s="134" t="e">
        <f t="shared" si="19"/>
        <v>#REF!</v>
      </c>
      <c r="K47" s="134" t="e">
        <f t="shared" si="20"/>
        <v>#REF!</v>
      </c>
      <c r="L47" s="134" t="e">
        <f t="shared" si="21"/>
        <v>#REF!</v>
      </c>
      <c r="M47" s="134" t="e">
        <f t="shared" si="22"/>
        <v>#REF!</v>
      </c>
    </row>
    <row r="48" spans="1:28" x14ac:dyDescent="0.25">
      <c r="A48" t="s">
        <v>163</v>
      </c>
      <c r="B48" s="134" t="e">
        <f t="shared" si="23"/>
        <v>#REF!</v>
      </c>
      <c r="C48" s="134" t="e">
        <f t="shared" si="17"/>
        <v>#REF!</v>
      </c>
      <c r="D48" s="134" t="e">
        <f t="shared" si="12"/>
        <v>#REF!</v>
      </c>
      <c r="E48" s="134" t="e">
        <f t="shared" si="12"/>
        <v>#REF!</v>
      </c>
      <c r="F48" s="134" t="e">
        <f t="shared" si="12"/>
        <v>#REF!</v>
      </c>
      <c r="G48" s="134" t="e">
        <f t="shared" si="12"/>
        <v>#REF!</v>
      </c>
      <c r="H48" s="134" t="e">
        <f t="shared" si="12"/>
        <v>#REF!</v>
      </c>
      <c r="I48" s="134" t="e">
        <f t="shared" si="18"/>
        <v>#REF!</v>
      </c>
      <c r="J48" s="134" t="e">
        <f t="shared" si="19"/>
        <v>#REF!</v>
      </c>
      <c r="K48" s="134" t="e">
        <f t="shared" si="20"/>
        <v>#REF!</v>
      </c>
      <c r="L48" s="134" t="e">
        <f t="shared" si="21"/>
        <v>#REF!</v>
      </c>
      <c r="M48" s="134" t="e">
        <f t="shared" si="22"/>
        <v>#REF!</v>
      </c>
    </row>
    <row r="49" spans="1:13" x14ac:dyDescent="0.25">
      <c r="A49" t="s">
        <v>164</v>
      </c>
      <c r="B49" s="134" t="e">
        <f t="shared" si="23"/>
        <v>#REF!</v>
      </c>
      <c r="C49" s="134" t="e">
        <f t="shared" si="17"/>
        <v>#REF!</v>
      </c>
      <c r="D49" s="134" t="e">
        <f t="shared" si="12"/>
        <v>#REF!</v>
      </c>
      <c r="E49" s="134" t="e">
        <f t="shared" si="12"/>
        <v>#REF!</v>
      </c>
      <c r="F49" s="134" t="e">
        <f t="shared" si="12"/>
        <v>#REF!</v>
      </c>
      <c r="G49" s="134" t="e">
        <f t="shared" si="12"/>
        <v>#REF!</v>
      </c>
      <c r="H49" s="134" t="e">
        <f t="shared" si="12"/>
        <v>#REF!</v>
      </c>
      <c r="I49" s="134" t="e">
        <f t="shared" si="18"/>
        <v>#REF!</v>
      </c>
      <c r="J49" s="134" t="e">
        <f t="shared" si="19"/>
        <v>#REF!</v>
      </c>
      <c r="K49" s="134" t="e">
        <f t="shared" si="20"/>
        <v>#REF!</v>
      </c>
      <c r="L49" s="134" t="e">
        <f t="shared" si="21"/>
        <v>#REF!</v>
      </c>
      <c r="M49" s="134" t="e">
        <f t="shared" si="22"/>
        <v>#REF!</v>
      </c>
    </row>
    <row r="50" spans="1:13" x14ac:dyDescent="0.25">
      <c r="A50" t="s">
        <v>165</v>
      </c>
      <c r="B50" s="134" t="e">
        <f t="shared" si="23"/>
        <v>#REF!</v>
      </c>
      <c r="C50" s="134" t="e">
        <f t="shared" si="17"/>
        <v>#REF!</v>
      </c>
      <c r="D50" s="134" t="e">
        <f t="shared" si="12"/>
        <v>#REF!</v>
      </c>
      <c r="E50" s="134" t="e">
        <f t="shared" si="12"/>
        <v>#REF!</v>
      </c>
      <c r="F50" s="134" t="e">
        <f t="shared" si="12"/>
        <v>#REF!</v>
      </c>
      <c r="G50" s="134" t="e">
        <f t="shared" si="12"/>
        <v>#REF!</v>
      </c>
      <c r="H50" s="134" t="e">
        <f t="shared" si="12"/>
        <v>#REF!</v>
      </c>
      <c r="I50" s="134" t="e">
        <f t="shared" si="18"/>
        <v>#REF!</v>
      </c>
      <c r="J50" s="134" t="e">
        <f t="shared" si="19"/>
        <v>#REF!</v>
      </c>
      <c r="K50" s="134" t="e">
        <f t="shared" si="20"/>
        <v>#REF!</v>
      </c>
      <c r="L50" s="134" t="e">
        <f t="shared" si="21"/>
        <v>#REF!</v>
      </c>
      <c r="M50" s="134" t="e">
        <f t="shared" si="22"/>
        <v>#REF!</v>
      </c>
    </row>
    <row r="51" spans="1:13" x14ac:dyDescent="0.25">
      <c r="A51" t="s">
        <v>166</v>
      </c>
      <c r="B51" s="134" t="e">
        <f t="shared" si="23"/>
        <v>#REF!</v>
      </c>
      <c r="C51" s="134" t="e">
        <f t="shared" si="17"/>
        <v>#REF!</v>
      </c>
      <c r="D51" s="134" t="e">
        <f t="shared" si="12"/>
        <v>#REF!</v>
      </c>
      <c r="E51" s="134" t="e">
        <f t="shared" si="12"/>
        <v>#REF!</v>
      </c>
      <c r="F51" s="134" t="e">
        <f t="shared" si="12"/>
        <v>#REF!</v>
      </c>
      <c r="G51" s="134" t="e">
        <f t="shared" si="12"/>
        <v>#REF!</v>
      </c>
      <c r="H51" s="134" t="e">
        <f t="shared" si="12"/>
        <v>#REF!</v>
      </c>
      <c r="I51" s="134" t="e">
        <f t="shared" si="18"/>
        <v>#REF!</v>
      </c>
      <c r="J51" s="134" t="e">
        <f t="shared" si="19"/>
        <v>#REF!</v>
      </c>
      <c r="K51" s="134" t="e">
        <f t="shared" si="20"/>
        <v>#REF!</v>
      </c>
      <c r="L51" s="134" t="e">
        <f t="shared" si="21"/>
        <v>#REF!</v>
      </c>
      <c r="M51" s="134" t="e">
        <f t="shared" si="22"/>
        <v>#REF!</v>
      </c>
    </row>
    <row r="52" spans="1:13" x14ac:dyDescent="0.25">
      <c r="A52" t="s">
        <v>167</v>
      </c>
      <c r="B52" s="134" t="e">
        <f t="shared" si="23"/>
        <v>#REF!</v>
      </c>
      <c r="C52" s="134" t="e">
        <f t="shared" si="17"/>
        <v>#REF!</v>
      </c>
      <c r="D52" s="134" t="e">
        <f t="shared" si="12"/>
        <v>#REF!</v>
      </c>
      <c r="E52" s="134" t="e">
        <f t="shared" si="12"/>
        <v>#REF!</v>
      </c>
      <c r="F52" s="134" t="e">
        <f t="shared" si="12"/>
        <v>#REF!</v>
      </c>
      <c r="G52" s="134" t="e">
        <f t="shared" si="12"/>
        <v>#REF!</v>
      </c>
      <c r="H52" s="134" t="e">
        <f t="shared" si="12"/>
        <v>#REF!</v>
      </c>
      <c r="I52" s="134" t="e">
        <f t="shared" si="18"/>
        <v>#REF!</v>
      </c>
      <c r="J52" s="134" t="e">
        <f t="shared" si="19"/>
        <v>#REF!</v>
      </c>
      <c r="K52" s="134" t="e">
        <f t="shared" si="20"/>
        <v>#REF!</v>
      </c>
      <c r="L52" s="134" t="e">
        <f t="shared" si="21"/>
        <v>#REF!</v>
      </c>
      <c r="M52" s="134" t="e">
        <f t="shared" si="22"/>
        <v>#REF!</v>
      </c>
    </row>
    <row r="53" spans="1:13" x14ac:dyDescent="0.25">
      <c r="A53" t="s">
        <v>168</v>
      </c>
      <c r="B53" s="134" t="e">
        <f t="shared" si="23"/>
        <v>#REF!</v>
      </c>
      <c r="C53" s="134" t="e">
        <f t="shared" si="17"/>
        <v>#REF!</v>
      </c>
      <c r="D53" s="134" t="e">
        <f t="shared" si="12"/>
        <v>#REF!</v>
      </c>
      <c r="E53" s="134" t="e">
        <f t="shared" si="12"/>
        <v>#REF!</v>
      </c>
      <c r="F53" s="134" t="e">
        <f t="shared" si="12"/>
        <v>#REF!</v>
      </c>
      <c r="G53" s="134" t="e">
        <f t="shared" si="12"/>
        <v>#REF!</v>
      </c>
      <c r="H53" s="134" t="e">
        <f t="shared" si="12"/>
        <v>#REF!</v>
      </c>
      <c r="I53" s="134" t="e">
        <f t="shared" si="18"/>
        <v>#REF!</v>
      </c>
      <c r="J53" s="134" t="e">
        <f t="shared" si="19"/>
        <v>#REF!</v>
      </c>
      <c r="K53" s="134" t="e">
        <f t="shared" si="20"/>
        <v>#REF!</v>
      </c>
      <c r="L53" s="134" t="e">
        <f t="shared" si="21"/>
        <v>#REF!</v>
      </c>
      <c r="M53" s="134" t="e">
        <f t="shared" si="22"/>
        <v>#REF!</v>
      </c>
    </row>
    <row r="54" spans="1:13" x14ac:dyDescent="0.25">
      <c r="A54" t="s">
        <v>169</v>
      </c>
      <c r="B54" s="134" t="e">
        <f t="shared" si="23"/>
        <v>#REF!</v>
      </c>
      <c r="C54" s="134" t="e">
        <f t="shared" si="17"/>
        <v>#REF!</v>
      </c>
      <c r="D54" s="134" t="e">
        <f t="shared" si="12"/>
        <v>#REF!</v>
      </c>
      <c r="E54" s="134" t="e">
        <f t="shared" si="12"/>
        <v>#REF!</v>
      </c>
      <c r="F54" s="134" t="e">
        <f t="shared" si="12"/>
        <v>#REF!</v>
      </c>
      <c r="G54" s="134" t="e">
        <f t="shared" si="12"/>
        <v>#REF!</v>
      </c>
      <c r="H54" s="134" t="e">
        <f t="shared" si="12"/>
        <v>#REF!</v>
      </c>
      <c r="I54" s="134" t="e">
        <f t="shared" si="18"/>
        <v>#REF!</v>
      </c>
      <c r="J54" s="134" t="e">
        <f t="shared" si="19"/>
        <v>#REF!</v>
      </c>
      <c r="K54" s="134" t="e">
        <f t="shared" si="20"/>
        <v>#REF!</v>
      </c>
      <c r="L54" s="134" t="e">
        <f t="shared" si="21"/>
        <v>#REF!</v>
      </c>
      <c r="M54" s="134" t="e">
        <f t="shared" si="22"/>
        <v>#REF!</v>
      </c>
    </row>
    <row r="55" spans="1:13" x14ac:dyDescent="0.25">
      <c r="A55" t="s">
        <v>170</v>
      </c>
      <c r="B55" s="134" t="e">
        <f t="shared" si="23"/>
        <v>#REF!</v>
      </c>
      <c r="C55" s="134" t="e">
        <f t="shared" si="17"/>
        <v>#REF!</v>
      </c>
      <c r="D55" s="134" t="e">
        <f t="shared" si="12"/>
        <v>#REF!</v>
      </c>
      <c r="E55" s="134" t="e">
        <f t="shared" si="12"/>
        <v>#REF!</v>
      </c>
      <c r="F55" s="134" t="e">
        <f t="shared" si="12"/>
        <v>#REF!</v>
      </c>
      <c r="G55" s="134" t="e">
        <f t="shared" si="12"/>
        <v>#REF!</v>
      </c>
      <c r="H55" s="134" t="e">
        <f t="shared" si="12"/>
        <v>#REF!</v>
      </c>
      <c r="I55" s="134" t="e">
        <f t="shared" si="18"/>
        <v>#REF!</v>
      </c>
      <c r="J55" s="134" t="e">
        <f t="shared" si="19"/>
        <v>#REF!</v>
      </c>
      <c r="K55" s="134" t="e">
        <f t="shared" si="20"/>
        <v>#REF!</v>
      </c>
      <c r="L55" s="134" t="e">
        <f t="shared" si="21"/>
        <v>#REF!</v>
      </c>
      <c r="M55" s="134" t="e">
        <f t="shared" si="22"/>
        <v>#REF!</v>
      </c>
    </row>
    <row r="56" spans="1:13" x14ac:dyDescent="0.25">
      <c r="A56" t="s">
        <v>559</v>
      </c>
      <c r="B56" s="134" t="e">
        <f t="shared" si="23"/>
        <v>#REF!</v>
      </c>
      <c r="C56" s="134" t="e">
        <f t="shared" si="17"/>
        <v>#REF!</v>
      </c>
      <c r="D56" s="134" t="e">
        <f t="shared" si="12"/>
        <v>#REF!</v>
      </c>
      <c r="E56" s="134" t="e">
        <f t="shared" si="12"/>
        <v>#REF!</v>
      </c>
      <c r="F56" s="134" t="e">
        <f t="shared" si="12"/>
        <v>#REF!</v>
      </c>
      <c r="G56" s="134" t="e">
        <f t="shared" si="12"/>
        <v>#REF!</v>
      </c>
      <c r="H56" s="134" t="e">
        <f t="shared" si="12"/>
        <v>#REF!</v>
      </c>
      <c r="I56" s="134" t="e">
        <f t="shared" si="18"/>
        <v>#REF!</v>
      </c>
      <c r="J56" s="134" t="e">
        <f t="shared" si="19"/>
        <v>#REF!</v>
      </c>
      <c r="K56" s="134" t="e">
        <f t="shared" si="20"/>
        <v>#REF!</v>
      </c>
      <c r="L56" s="134" t="e">
        <f t="shared" si="21"/>
        <v>#REF!</v>
      </c>
      <c r="M56" s="134" t="e">
        <f t="shared" si="22"/>
        <v>#REF!</v>
      </c>
    </row>
    <row r="57" spans="1:13" x14ac:dyDescent="0.25">
      <c r="A57" t="s">
        <v>172</v>
      </c>
      <c r="B57" s="134" t="e">
        <f t="shared" si="23"/>
        <v>#REF!</v>
      </c>
      <c r="C57" s="134" t="e">
        <f t="shared" si="17"/>
        <v>#REF!</v>
      </c>
      <c r="D57" s="134" t="e">
        <f t="shared" si="12"/>
        <v>#REF!</v>
      </c>
      <c r="E57" s="134" t="e">
        <f t="shared" si="12"/>
        <v>#REF!</v>
      </c>
      <c r="F57" s="134" t="e">
        <f t="shared" si="12"/>
        <v>#REF!</v>
      </c>
      <c r="G57" s="134" t="e">
        <f t="shared" si="12"/>
        <v>#REF!</v>
      </c>
      <c r="H57" s="134" t="e">
        <f t="shared" si="12"/>
        <v>#REF!</v>
      </c>
      <c r="I57" s="134" t="e">
        <f t="shared" si="18"/>
        <v>#REF!</v>
      </c>
      <c r="J57" s="134" t="e">
        <f t="shared" si="19"/>
        <v>#REF!</v>
      </c>
      <c r="K57" s="134" t="e">
        <f t="shared" si="20"/>
        <v>#REF!</v>
      </c>
      <c r="L57" s="134" t="e">
        <f t="shared" si="21"/>
        <v>#REF!</v>
      </c>
      <c r="M57" s="134" t="e">
        <f t="shared" si="22"/>
        <v>#REF!</v>
      </c>
    </row>
    <row r="58" spans="1:13" x14ac:dyDescent="0.25">
      <c r="A58" t="s">
        <v>173</v>
      </c>
      <c r="B58" s="134" t="e">
        <f t="shared" si="23"/>
        <v>#REF!</v>
      </c>
      <c r="C58" s="134" t="e">
        <f t="shared" si="17"/>
        <v>#REF!</v>
      </c>
      <c r="D58" s="134" t="e">
        <f t="shared" si="12"/>
        <v>#REF!</v>
      </c>
      <c r="E58" s="134" t="e">
        <f t="shared" si="12"/>
        <v>#REF!</v>
      </c>
      <c r="F58" s="134" t="e">
        <f t="shared" si="12"/>
        <v>#REF!</v>
      </c>
      <c r="G58" s="134" t="e">
        <f t="shared" si="12"/>
        <v>#REF!</v>
      </c>
      <c r="H58" s="134" t="e">
        <f t="shared" si="12"/>
        <v>#REF!</v>
      </c>
      <c r="I58" s="134" t="e">
        <f t="shared" si="18"/>
        <v>#REF!</v>
      </c>
      <c r="J58" s="134" t="e">
        <f t="shared" si="19"/>
        <v>#REF!</v>
      </c>
      <c r="K58" s="134" t="e">
        <f t="shared" si="20"/>
        <v>#REF!</v>
      </c>
      <c r="L58" s="134" t="e">
        <f t="shared" si="21"/>
        <v>#REF!</v>
      </c>
      <c r="M58" s="134" t="e">
        <f t="shared" si="22"/>
        <v>#REF!</v>
      </c>
    </row>
    <row r="59" spans="1:13" x14ac:dyDescent="0.25">
      <c r="A59" t="s">
        <v>174</v>
      </c>
      <c r="B59" s="134" t="e">
        <f t="shared" si="23"/>
        <v>#REF!</v>
      </c>
      <c r="C59" s="134" t="e">
        <f t="shared" si="17"/>
        <v>#REF!</v>
      </c>
      <c r="D59" s="134" t="e">
        <f t="shared" ref="D59:D72" si="24">E20=S20</f>
        <v>#REF!</v>
      </c>
      <c r="E59" s="134" t="e">
        <f t="shared" ref="E59:E77" si="25">F20=T20</f>
        <v>#REF!</v>
      </c>
      <c r="F59" s="134" t="e">
        <f t="shared" ref="F59:F77" si="26">G20=U20</f>
        <v>#REF!</v>
      </c>
      <c r="G59" s="134" t="e">
        <f t="shared" ref="G59:G77" si="27">H20=V20</f>
        <v>#REF!</v>
      </c>
      <c r="H59" s="134" t="e">
        <f t="shared" ref="H59:H77" si="28">I20=W20</f>
        <v>#REF!</v>
      </c>
      <c r="I59" s="134" t="e">
        <f t="shared" si="18"/>
        <v>#REF!</v>
      </c>
      <c r="J59" s="134" t="e">
        <f t="shared" si="19"/>
        <v>#REF!</v>
      </c>
      <c r="K59" s="134" t="e">
        <f t="shared" si="20"/>
        <v>#REF!</v>
      </c>
      <c r="L59" s="134" t="e">
        <f t="shared" si="21"/>
        <v>#REF!</v>
      </c>
      <c r="M59" s="134" t="e">
        <f t="shared" si="22"/>
        <v>#REF!</v>
      </c>
    </row>
    <row r="60" spans="1:13" x14ac:dyDescent="0.25">
      <c r="A60" t="s">
        <v>175</v>
      </c>
      <c r="B60" s="134" t="e">
        <f t="shared" si="23"/>
        <v>#REF!</v>
      </c>
      <c r="C60" s="134" t="e">
        <f t="shared" si="17"/>
        <v>#REF!</v>
      </c>
      <c r="D60" s="134" t="e">
        <f t="shared" si="24"/>
        <v>#REF!</v>
      </c>
      <c r="E60" s="134" t="e">
        <f t="shared" si="25"/>
        <v>#REF!</v>
      </c>
      <c r="F60" s="134" t="e">
        <f t="shared" si="26"/>
        <v>#REF!</v>
      </c>
      <c r="G60" s="134" t="e">
        <f t="shared" si="27"/>
        <v>#REF!</v>
      </c>
      <c r="H60" s="134" t="e">
        <f t="shared" si="28"/>
        <v>#REF!</v>
      </c>
      <c r="I60" s="134" t="e">
        <f t="shared" si="18"/>
        <v>#REF!</v>
      </c>
      <c r="J60" s="134" t="e">
        <f t="shared" si="19"/>
        <v>#REF!</v>
      </c>
      <c r="K60" s="134" t="e">
        <f t="shared" si="20"/>
        <v>#REF!</v>
      </c>
      <c r="L60" s="134" t="e">
        <f t="shared" si="21"/>
        <v>#REF!</v>
      </c>
      <c r="M60" s="134" t="e">
        <f t="shared" si="22"/>
        <v>#REF!</v>
      </c>
    </row>
    <row r="61" spans="1:13" x14ac:dyDescent="0.25">
      <c r="A61" t="s">
        <v>176</v>
      </c>
      <c r="B61" s="134" t="e">
        <f t="shared" si="23"/>
        <v>#REF!</v>
      </c>
      <c r="C61" s="134" t="e">
        <f t="shared" si="17"/>
        <v>#REF!</v>
      </c>
      <c r="D61" s="134" t="e">
        <f t="shared" si="24"/>
        <v>#REF!</v>
      </c>
      <c r="E61" s="134" t="e">
        <f t="shared" si="25"/>
        <v>#REF!</v>
      </c>
      <c r="F61" s="134" t="e">
        <f t="shared" si="26"/>
        <v>#REF!</v>
      </c>
      <c r="G61" s="134" t="e">
        <f t="shared" si="27"/>
        <v>#REF!</v>
      </c>
      <c r="H61" s="134" t="e">
        <f t="shared" si="28"/>
        <v>#REF!</v>
      </c>
      <c r="I61" s="134" t="e">
        <f t="shared" si="18"/>
        <v>#REF!</v>
      </c>
      <c r="J61" s="134" t="e">
        <f t="shared" si="19"/>
        <v>#REF!</v>
      </c>
      <c r="K61" s="134" t="e">
        <f t="shared" si="20"/>
        <v>#REF!</v>
      </c>
      <c r="L61" s="134" t="e">
        <f t="shared" si="21"/>
        <v>#REF!</v>
      </c>
      <c r="M61" s="134" t="e">
        <f t="shared" si="22"/>
        <v>#REF!</v>
      </c>
    </row>
    <row r="62" spans="1:13" x14ac:dyDescent="0.25">
      <c r="A62" t="s">
        <v>177</v>
      </c>
      <c r="B62" s="134" t="e">
        <f t="shared" si="23"/>
        <v>#REF!</v>
      </c>
      <c r="C62" s="134" t="e">
        <f t="shared" si="17"/>
        <v>#REF!</v>
      </c>
      <c r="D62" s="134" t="e">
        <f t="shared" si="24"/>
        <v>#REF!</v>
      </c>
      <c r="E62" s="134" t="e">
        <f t="shared" si="25"/>
        <v>#REF!</v>
      </c>
      <c r="F62" s="134" t="e">
        <f t="shared" si="26"/>
        <v>#REF!</v>
      </c>
      <c r="G62" s="134" t="e">
        <f t="shared" si="27"/>
        <v>#REF!</v>
      </c>
      <c r="H62" s="134" t="e">
        <f t="shared" si="28"/>
        <v>#REF!</v>
      </c>
      <c r="I62" s="134" t="e">
        <f t="shared" si="18"/>
        <v>#REF!</v>
      </c>
      <c r="J62" s="134" t="e">
        <f t="shared" si="19"/>
        <v>#REF!</v>
      </c>
      <c r="K62" s="134" t="e">
        <f t="shared" si="20"/>
        <v>#REF!</v>
      </c>
      <c r="L62" s="134" t="e">
        <f t="shared" si="21"/>
        <v>#REF!</v>
      </c>
      <c r="M62" s="134" t="e">
        <f t="shared" si="22"/>
        <v>#REF!</v>
      </c>
    </row>
    <row r="63" spans="1:13" x14ac:dyDescent="0.25">
      <c r="A63" t="s">
        <v>178</v>
      </c>
      <c r="B63" s="134" t="e">
        <f t="shared" si="23"/>
        <v>#REF!</v>
      </c>
      <c r="C63" s="134" t="e">
        <f t="shared" si="17"/>
        <v>#REF!</v>
      </c>
      <c r="D63" s="134" t="e">
        <f t="shared" si="24"/>
        <v>#REF!</v>
      </c>
      <c r="E63" s="134" t="e">
        <f t="shared" si="25"/>
        <v>#REF!</v>
      </c>
      <c r="F63" s="134" t="e">
        <f t="shared" si="26"/>
        <v>#REF!</v>
      </c>
      <c r="G63" s="134" t="e">
        <f t="shared" si="27"/>
        <v>#REF!</v>
      </c>
      <c r="H63" s="134" t="e">
        <f t="shared" si="28"/>
        <v>#REF!</v>
      </c>
      <c r="I63" s="134" t="e">
        <f t="shared" si="18"/>
        <v>#REF!</v>
      </c>
      <c r="J63" s="134" t="e">
        <f t="shared" si="19"/>
        <v>#REF!</v>
      </c>
      <c r="K63" s="134" t="e">
        <f t="shared" si="20"/>
        <v>#REF!</v>
      </c>
      <c r="L63" s="134" t="e">
        <f t="shared" si="21"/>
        <v>#REF!</v>
      </c>
      <c r="M63" s="134" t="e">
        <f t="shared" si="22"/>
        <v>#REF!</v>
      </c>
    </row>
    <row r="64" spans="1:13" x14ac:dyDescent="0.25">
      <c r="A64" t="s">
        <v>179</v>
      </c>
      <c r="B64" s="134" t="e">
        <f t="shared" si="23"/>
        <v>#REF!</v>
      </c>
      <c r="C64" s="134" t="e">
        <f t="shared" si="17"/>
        <v>#REF!</v>
      </c>
      <c r="D64" s="134" t="e">
        <f t="shared" si="24"/>
        <v>#REF!</v>
      </c>
      <c r="E64" s="134" t="e">
        <f t="shared" si="25"/>
        <v>#REF!</v>
      </c>
      <c r="F64" s="134" t="e">
        <f t="shared" si="26"/>
        <v>#REF!</v>
      </c>
      <c r="G64" s="134" t="e">
        <f t="shared" si="27"/>
        <v>#REF!</v>
      </c>
      <c r="H64" s="134" t="e">
        <f t="shared" si="28"/>
        <v>#REF!</v>
      </c>
      <c r="I64" s="134" t="e">
        <f t="shared" si="18"/>
        <v>#REF!</v>
      </c>
      <c r="J64" s="134" t="e">
        <f t="shared" si="19"/>
        <v>#REF!</v>
      </c>
      <c r="K64" s="134" t="e">
        <f t="shared" si="20"/>
        <v>#REF!</v>
      </c>
      <c r="L64" s="134" t="e">
        <f t="shared" si="21"/>
        <v>#REF!</v>
      </c>
      <c r="M64" s="134" t="e">
        <f t="shared" si="22"/>
        <v>#REF!</v>
      </c>
    </row>
    <row r="65" spans="1:13" x14ac:dyDescent="0.25">
      <c r="A65" t="s">
        <v>180</v>
      </c>
      <c r="B65" s="134" t="e">
        <f t="shared" si="23"/>
        <v>#REF!</v>
      </c>
      <c r="C65" s="134" t="e">
        <f t="shared" si="17"/>
        <v>#REF!</v>
      </c>
      <c r="D65" s="134" t="e">
        <f t="shared" si="24"/>
        <v>#REF!</v>
      </c>
      <c r="E65" s="134" t="e">
        <f t="shared" si="25"/>
        <v>#REF!</v>
      </c>
      <c r="F65" s="134" t="e">
        <f t="shared" si="26"/>
        <v>#REF!</v>
      </c>
      <c r="G65" s="134" t="e">
        <f t="shared" si="27"/>
        <v>#REF!</v>
      </c>
      <c r="H65" s="134" t="e">
        <f t="shared" si="28"/>
        <v>#REF!</v>
      </c>
      <c r="I65" s="134" t="e">
        <f t="shared" si="18"/>
        <v>#REF!</v>
      </c>
      <c r="J65" s="134" t="e">
        <f t="shared" si="19"/>
        <v>#REF!</v>
      </c>
      <c r="K65" s="134" t="e">
        <f t="shared" si="20"/>
        <v>#REF!</v>
      </c>
      <c r="L65" s="134" t="e">
        <f t="shared" si="21"/>
        <v>#REF!</v>
      </c>
      <c r="M65" s="134" t="e">
        <f t="shared" si="22"/>
        <v>#REF!</v>
      </c>
    </row>
    <row r="66" spans="1:13" x14ac:dyDescent="0.25">
      <c r="A66" t="s">
        <v>181</v>
      </c>
      <c r="B66" s="134" t="e">
        <f t="shared" si="23"/>
        <v>#REF!</v>
      </c>
      <c r="C66" s="134" t="e">
        <f t="shared" si="17"/>
        <v>#REF!</v>
      </c>
      <c r="D66" s="134" t="e">
        <f t="shared" si="24"/>
        <v>#REF!</v>
      </c>
      <c r="E66" s="134" t="e">
        <f t="shared" si="25"/>
        <v>#REF!</v>
      </c>
      <c r="F66" s="134" t="e">
        <f t="shared" si="26"/>
        <v>#REF!</v>
      </c>
      <c r="G66" s="134" t="e">
        <f t="shared" si="27"/>
        <v>#REF!</v>
      </c>
      <c r="H66" s="134" t="e">
        <f t="shared" si="28"/>
        <v>#REF!</v>
      </c>
      <c r="I66" s="134" t="e">
        <f t="shared" si="18"/>
        <v>#REF!</v>
      </c>
      <c r="J66" s="134" t="e">
        <f t="shared" si="19"/>
        <v>#REF!</v>
      </c>
      <c r="K66" s="134" t="e">
        <f t="shared" si="20"/>
        <v>#REF!</v>
      </c>
      <c r="L66" s="134" t="e">
        <f t="shared" si="21"/>
        <v>#REF!</v>
      </c>
      <c r="M66" s="134" t="e">
        <f t="shared" si="22"/>
        <v>#REF!</v>
      </c>
    </row>
    <row r="67" spans="1:13" x14ac:dyDescent="0.25">
      <c r="A67" t="s">
        <v>182</v>
      </c>
      <c r="B67" s="134" t="e">
        <f t="shared" si="23"/>
        <v>#REF!</v>
      </c>
      <c r="C67" s="134" t="e">
        <f t="shared" si="17"/>
        <v>#REF!</v>
      </c>
      <c r="D67" s="134" t="e">
        <f t="shared" si="24"/>
        <v>#REF!</v>
      </c>
      <c r="E67" s="134" t="e">
        <f t="shared" si="25"/>
        <v>#REF!</v>
      </c>
      <c r="F67" s="134" t="e">
        <f t="shared" si="26"/>
        <v>#REF!</v>
      </c>
      <c r="G67" s="134" t="e">
        <f t="shared" si="27"/>
        <v>#REF!</v>
      </c>
      <c r="H67" s="134" t="e">
        <f t="shared" si="28"/>
        <v>#REF!</v>
      </c>
      <c r="I67" s="134" t="e">
        <f t="shared" si="18"/>
        <v>#REF!</v>
      </c>
      <c r="J67" s="134" t="e">
        <f t="shared" si="19"/>
        <v>#REF!</v>
      </c>
      <c r="K67" s="134" t="e">
        <f t="shared" si="20"/>
        <v>#REF!</v>
      </c>
      <c r="L67" s="134" t="e">
        <f t="shared" si="21"/>
        <v>#REF!</v>
      </c>
      <c r="M67" s="134" t="e">
        <f t="shared" si="22"/>
        <v>#REF!</v>
      </c>
    </row>
    <row r="68" spans="1:13" x14ac:dyDescent="0.25">
      <c r="A68" t="s">
        <v>183</v>
      </c>
      <c r="B68" s="134" t="e">
        <f t="shared" si="23"/>
        <v>#REF!</v>
      </c>
      <c r="C68" s="134" t="e">
        <f t="shared" si="17"/>
        <v>#REF!</v>
      </c>
      <c r="D68" s="134" t="e">
        <f t="shared" si="24"/>
        <v>#REF!</v>
      </c>
      <c r="E68" s="134" t="e">
        <f t="shared" si="25"/>
        <v>#REF!</v>
      </c>
      <c r="F68" s="134" t="e">
        <f t="shared" si="26"/>
        <v>#REF!</v>
      </c>
      <c r="G68" s="134" t="e">
        <f t="shared" si="27"/>
        <v>#REF!</v>
      </c>
      <c r="H68" s="134" t="e">
        <f t="shared" si="28"/>
        <v>#REF!</v>
      </c>
      <c r="I68" s="134" t="e">
        <f t="shared" si="18"/>
        <v>#REF!</v>
      </c>
      <c r="J68" s="134" t="e">
        <f t="shared" si="19"/>
        <v>#REF!</v>
      </c>
      <c r="K68" s="134" t="e">
        <f t="shared" si="20"/>
        <v>#REF!</v>
      </c>
      <c r="L68" s="134" t="e">
        <f t="shared" si="21"/>
        <v>#REF!</v>
      </c>
      <c r="M68" s="134" t="e">
        <f t="shared" si="22"/>
        <v>#REF!</v>
      </c>
    </row>
    <row r="69" spans="1:13" x14ac:dyDescent="0.25">
      <c r="A69" t="s">
        <v>184</v>
      </c>
      <c r="B69" s="134" t="e">
        <f t="shared" si="23"/>
        <v>#REF!</v>
      </c>
      <c r="C69" s="134" t="e">
        <f t="shared" si="17"/>
        <v>#REF!</v>
      </c>
      <c r="D69" s="134" t="e">
        <f t="shared" si="24"/>
        <v>#REF!</v>
      </c>
      <c r="E69" s="134" t="e">
        <f t="shared" si="25"/>
        <v>#REF!</v>
      </c>
      <c r="F69" s="134" t="e">
        <f t="shared" si="26"/>
        <v>#REF!</v>
      </c>
      <c r="G69" s="134" t="e">
        <f t="shared" si="27"/>
        <v>#REF!</v>
      </c>
      <c r="H69" s="134" t="e">
        <f t="shared" si="28"/>
        <v>#REF!</v>
      </c>
      <c r="I69" s="134" t="e">
        <f t="shared" si="18"/>
        <v>#REF!</v>
      </c>
      <c r="J69" s="134" t="e">
        <f t="shared" si="19"/>
        <v>#REF!</v>
      </c>
      <c r="K69" s="134" t="e">
        <f t="shared" si="20"/>
        <v>#REF!</v>
      </c>
      <c r="L69" s="134" t="e">
        <f t="shared" si="21"/>
        <v>#REF!</v>
      </c>
      <c r="M69" s="134" t="e">
        <f t="shared" si="22"/>
        <v>#REF!</v>
      </c>
    </row>
    <row r="70" spans="1:13" x14ac:dyDescent="0.25">
      <c r="A70" t="s">
        <v>185</v>
      </c>
      <c r="B70" s="134" t="e">
        <f t="shared" si="23"/>
        <v>#REF!</v>
      </c>
      <c r="C70" s="134" t="e">
        <f t="shared" si="17"/>
        <v>#REF!</v>
      </c>
      <c r="D70" s="134" t="e">
        <f t="shared" si="24"/>
        <v>#REF!</v>
      </c>
      <c r="E70" s="134" t="e">
        <f t="shared" si="25"/>
        <v>#REF!</v>
      </c>
      <c r="F70" s="134" t="e">
        <f t="shared" si="26"/>
        <v>#REF!</v>
      </c>
      <c r="G70" s="134" t="e">
        <f t="shared" si="27"/>
        <v>#REF!</v>
      </c>
      <c r="H70" s="134" t="e">
        <f t="shared" si="28"/>
        <v>#REF!</v>
      </c>
      <c r="I70" s="134" t="e">
        <f t="shared" si="18"/>
        <v>#REF!</v>
      </c>
      <c r="J70" s="134" t="e">
        <f t="shared" si="19"/>
        <v>#REF!</v>
      </c>
      <c r="K70" s="134" t="e">
        <f t="shared" si="20"/>
        <v>#REF!</v>
      </c>
      <c r="L70" s="134" t="e">
        <f t="shared" si="21"/>
        <v>#REF!</v>
      </c>
      <c r="M70" s="134" t="e">
        <f t="shared" si="22"/>
        <v>#REF!</v>
      </c>
    </row>
    <row r="71" spans="1:13" x14ac:dyDescent="0.25">
      <c r="A71" t="s">
        <v>186</v>
      </c>
      <c r="B71" s="134" t="e">
        <f t="shared" si="23"/>
        <v>#REF!</v>
      </c>
      <c r="C71" s="134" t="e">
        <f t="shared" si="17"/>
        <v>#REF!</v>
      </c>
      <c r="D71" s="134" t="e">
        <f t="shared" si="24"/>
        <v>#REF!</v>
      </c>
      <c r="E71" s="134" t="e">
        <f t="shared" si="25"/>
        <v>#REF!</v>
      </c>
      <c r="F71" s="134" t="e">
        <f t="shared" si="26"/>
        <v>#REF!</v>
      </c>
      <c r="G71" s="134" t="e">
        <f t="shared" si="27"/>
        <v>#REF!</v>
      </c>
      <c r="H71" s="134" t="e">
        <f t="shared" si="28"/>
        <v>#REF!</v>
      </c>
      <c r="I71" s="134" t="e">
        <f t="shared" si="18"/>
        <v>#REF!</v>
      </c>
      <c r="J71" s="134" t="e">
        <f t="shared" si="19"/>
        <v>#REF!</v>
      </c>
      <c r="K71" s="134" t="e">
        <f t="shared" si="20"/>
        <v>#REF!</v>
      </c>
      <c r="L71" s="134" t="e">
        <f t="shared" si="21"/>
        <v>#REF!</v>
      </c>
      <c r="M71" s="134" t="e">
        <f t="shared" si="22"/>
        <v>#REF!</v>
      </c>
    </row>
    <row r="72" spans="1:13" x14ac:dyDescent="0.25">
      <c r="A72" t="s">
        <v>187</v>
      </c>
      <c r="B72" s="134" t="e">
        <f t="shared" si="23"/>
        <v>#REF!</v>
      </c>
      <c r="C72" s="134" t="e">
        <f t="shared" si="17"/>
        <v>#REF!</v>
      </c>
      <c r="D72" s="134" t="e">
        <f t="shared" si="24"/>
        <v>#REF!</v>
      </c>
      <c r="E72" s="134" t="e">
        <f t="shared" si="25"/>
        <v>#REF!</v>
      </c>
      <c r="F72" s="134" t="e">
        <f t="shared" si="26"/>
        <v>#REF!</v>
      </c>
      <c r="G72" s="134" t="e">
        <f t="shared" si="27"/>
        <v>#REF!</v>
      </c>
      <c r="H72" s="134" t="e">
        <f t="shared" si="28"/>
        <v>#REF!</v>
      </c>
      <c r="I72" s="134" t="e">
        <f t="shared" si="18"/>
        <v>#REF!</v>
      </c>
      <c r="J72" s="134" t="e">
        <f t="shared" si="19"/>
        <v>#REF!</v>
      </c>
      <c r="K72" s="134" t="e">
        <f t="shared" si="20"/>
        <v>#REF!</v>
      </c>
      <c r="L72" s="134" t="e">
        <f t="shared" si="21"/>
        <v>#REF!</v>
      </c>
      <c r="M72" s="134" t="e">
        <f t="shared" si="22"/>
        <v>#REF!</v>
      </c>
    </row>
    <row r="73" spans="1:13" x14ac:dyDescent="0.25">
      <c r="A73" t="s">
        <v>188</v>
      </c>
      <c r="B73" s="134" t="e">
        <f t="shared" si="23"/>
        <v>#REF!</v>
      </c>
      <c r="C73" s="134" t="e">
        <f t="shared" si="17"/>
        <v>#REF!</v>
      </c>
      <c r="D73" s="134" t="e">
        <f t="shared" ref="D73:D77" si="29">E34=S34</f>
        <v>#REF!</v>
      </c>
      <c r="E73" s="134" t="e">
        <f t="shared" si="25"/>
        <v>#REF!</v>
      </c>
      <c r="F73" s="134" t="e">
        <f t="shared" si="26"/>
        <v>#REF!</v>
      </c>
      <c r="G73" s="134" t="e">
        <f t="shared" si="27"/>
        <v>#REF!</v>
      </c>
      <c r="H73" s="134" t="e">
        <f t="shared" si="28"/>
        <v>#REF!</v>
      </c>
      <c r="I73" s="134" t="e">
        <f t="shared" si="18"/>
        <v>#REF!</v>
      </c>
      <c r="J73" s="134" t="e">
        <f t="shared" si="19"/>
        <v>#REF!</v>
      </c>
      <c r="K73" s="134" t="e">
        <f t="shared" si="20"/>
        <v>#REF!</v>
      </c>
      <c r="L73" s="134" t="e">
        <f t="shared" si="21"/>
        <v>#REF!</v>
      </c>
      <c r="M73" s="134" t="e">
        <f t="shared" si="22"/>
        <v>#REF!</v>
      </c>
    </row>
    <row r="74" spans="1:13" x14ac:dyDescent="0.25">
      <c r="A74" t="s">
        <v>189</v>
      </c>
      <c r="B74" s="134" t="e">
        <f t="shared" si="23"/>
        <v>#REF!</v>
      </c>
      <c r="C74" s="134" t="e">
        <f t="shared" si="17"/>
        <v>#REF!</v>
      </c>
      <c r="D74" s="134" t="e">
        <f t="shared" si="29"/>
        <v>#REF!</v>
      </c>
      <c r="E74" s="134" t="e">
        <f t="shared" si="25"/>
        <v>#REF!</v>
      </c>
      <c r="F74" s="134" t="e">
        <f t="shared" si="26"/>
        <v>#REF!</v>
      </c>
      <c r="G74" s="134" t="e">
        <f t="shared" si="27"/>
        <v>#REF!</v>
      </c>
      <c r="H74" s="134" t="e">
        <f t="shared" si="28"/>
        <v>#REF!</v>
      </c>
      <c r="I74" s="134" t="e">
        <f t="shared" si="18"/>
        <v>#REF!</v>
      </c>
      <c r="J74" s="134" t="e">
        <f t="shared" si="19"/>
        <v>#REF!</v>
      </c>
      <c r="K74" s="134" t="e">
        <f t="shared" si="20"/>
        <v>#REF!</v>
      </c>
      <c r="L74" s="134" t="e">
        <f t="shared" si="21"/>
        <v>#REF!</v>
      </c>
      <c r="M74" s="134" t="e">
        <f t="shared" si="22"/>
        <v>#REF!</v>
      </c>
    </row>
    <row r="75" spans="1:13" x14ac:dyDescent="0.25">
      <c r="A75" t="s">
        <v>190</v>
      </c>
      <c r="B75" s="134" t="e">
        <f t="shared" si="23"/>
        <v>#REF!</v>
      </c>
      <c r="C75" s="134" t="e">
        <f t="shared" si="17"/>
        <v>#REF!</v>
      </c>
      <c r="D75" s="134" t="e">
        <f t="shared" si="29"/>
        <v>#REF!</v>
      </c>
      <c r="E75" s="134" t="e">
        <f t="shared" si="25"/>
        <v>#REF!</v>
      </c>
      <c r="F75" s="134" t="e">
        <f t="shared" si="26"/>
        <v>#REF!</v>
      </c>
      <c r="G75" s="134" t="e">
        <f t="shared" si="27"/>
        <v>#REF!</v>
      </c>
      <c r="H75" s="134" t="e">
        <f t="shared" si="28"/>
        <v>#REF!</v>
      </c>
      <c r="I75" s="134" t="e">
        <f t="shared" si="18"/>
        <v>#REF!</v>
      </c>
      <c r="J75" s="134" t="e">
        <f t="shared" si="19"/>
        <v>#REF!</v>
      </c>
      <c r="K75" s="134" t="e">
        <f t="shared" si="20"/>
        <v>#REF!</v>
      </c>
      <c r="L75" s="134" t="e">
        <f t="shared" si="21"/>
        <v>#REF!</v>
      </c>
      <c r="M75" s="134" t="e">
        <f t="shared" si="22"/>
        <v>#REF!</v>
      </c>
    </row>
    <row r="76" spans="1:13" x14ac:dyDescent="0.25">
      <c r="A76" t="s">
        <v>191</v>
      </c>
      <c r="B76" s="134" t="e">
        <f t="shared" si="23"/>
        <v>#REF!</v>
      </c>
      <c r="C76" s="134" t="e">
        <f t="shared" si="17"/>
        <v>#REF!</v>
      </c>
      <c r="D76" s="134" t="e">
        <f t="shared" si="29"/>
        <v>#REF!</v>
      </c>
      <c r="E76" s="134" t="e">
        <f t="shared" si="25"/>
        <v>#REF!</v>
      </c>
      <c r="F76" s="134" t="e">
        <f t="shared" si="26"/>
        <v>#REF!</v>
      </c>
      <c r="G76" s="134" t="e">
        <f t="shared" si="27"/>
        <v>#REF!</v>
      </c>
      <c r="H76" s="134" t="e">
        <f t="shared" si="28"/>
        <v>#REF!</v>
      </c>
      <c r="I76" s="134" t="e">
        <f t="shared" si="18"/>
        <v>#REF!</v>
      </c>
      <c r="J76" s="134" t="e">
        <f t="shared" si="19"/>
        <v>#REF!</v>
      </c>
      <c r="K76" s="134" t="e">
        <f t="shared" si="20"/>
        <v>#REF!</v>
      </c>
      <c r="L76" s="134" t="e">
        <f t="shared" si="21"/>
        <v>#REF!</v>
      </c>
      <c r="M76" s="134" t="e">
        <f t="shared" si="22"/>
        <v>#REF!</v>
      </c>
    </row>
    <row r="77" spans="1:13" x14ac:dyDescent="0.25">
      <c r="A77" t="e">
        <v>#N/A</v>
      </c>
      <c r="B77" s="134" t="e">
        <f t="shared" si="23"/>
        <v>#N/A</v>
      </c>
      <c r="C77" s="134" t="e">
        <f t="shared" si="17"/>
        <v>#N/A</v>
      </c>
      <c r="D77" s="134" t="e">
        <f t="shared" si="29"/>
        <v>#N/A</v>
      </c>
      <c r="E77" s="134" t="e">
        <f t="shared" si="25"/>
        <v>#N/A</v>
      </c>
      <c r="F77" s="134" t="e">
        <f t="shared" si="26"/>
        <v>#N/A</v>
      </c>
      <c r="G77" s="134" t="e">
        <f t="shared" si="27"/>
        <v>#N/A</v>
      </c>
      <c r="H77" s="134" t="e">
        <f t="shared" si="28"/>
        <v>#N/A</v>
      </c>
      <c r="I77" s="134" t="e">
        <f t="shared" ref="I77" si="30">J38=X38</f>
        <v>#N/A</v>
      </c>
      <c r="J77" s="134" t="e">
        <f t="shared" ref="J77" si="31">K38-Y38</f>
        <v>#N/A</v>
      </c>
      <c r="K77" s="134" t="e">
        <f t="shared" ref="K77" si="32">L38-Z38</f>
        <v>#N/A</v>
      </c>
      <c r="L77" s="134" t="e">
        <f t="shared" ref="L77" si="33">M38-AA38</f>
        <v>#N/A</v>
      </c>
      <c r="M77" s="134" t="e">
        <f t="shared" ref="M77" si="34">N38-AB38</f>
        <v>#N/A</v>
      </c>
    </row>
  </sheetData>
  <hyperlinks>
    <hyperlink ref="C1" r:id="rId1"/>
  </hyperlink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Y700"/>
  <sheetViews>
    <sheetView workbookViewId="0">
      <selection activeCell="S9" sqref="S9"/>
    </sheetView>
  </sheetViews>
  <sheetFormatPr defaultRowHeight="15" x14ac:dyDescent="0.25"/>
  <sheetData>
    <row r="2" spans="2:20" x14ac:dyDescent="0.25">
      <c r="B2" s="132" t="str">
        <f>"--Initial checks, measured/not measured by various geographies match"</f>
        <v>--Initial checks, measured/not measured by various geographies match</v>
      </c>
      <c r="S2" s="132" t="str">
        <f>"--Participation data for 2016/17"</f>
        <v>--Participation data for 2016/17</v>
      </c>
    </row>
    <row r="4" spans="2:20" x14ac:dyDescent="0.25">
      <c r="B4" t="s">
        <v>243</v>
      </c>
      <c r="S4" s="132" t="s">
        <v>243</v>
      </c>
    </row>
    <row r="5" spans="2:20" x14ac:dyDescent="0.25">
      <c r="B5" t="s">
        <v>244</v>
      </c>
      <c r="S5" t="str">
        <f>"-----------------------CMP Annual Report Analysis 2016/17---------------------------"</f>
        <v>-----------------------CMP Annual Report Analysis 2016/17---------------------------</v>
      </c>
    </row>
    <row r="7" spans="2:20" x14ac:dyDescent="0.25">
      <c r="C7" t="s">
        <v>245</v>
      </c>
      <c r="T7" t="s">
        <v>561</v>
      </c>
    </row>
    <row r="8" spans="2:20" x14ac:dyDescent="0.25">
      <c r="C8" t="s">
        <v>246</v>
      </c>
    </row>
    <row r="9" spans="2:20" x14ac:dyDescent="0.25">
      <c r="C9" t="s">
        <v>247</v>
      </c>
      <c r="S9" t="s">
        <v>562</v>
      </c>
      <c r="T9" t="s">
        <v>563</v>
      </c>
    </row>
    <row r="11" spans="2:20" x14ac:dyDescent="0.25">
      <c r="B11" t="s">
        <v>248</v>
      </c>
      <c r="S11" t="s">
        <v>248</v>
      </c>
    </row>
    <row r="12" spans="2:20" x14ac:dyDescent="0.25">
      <c r="B12" t="s">
        <v>249</v>
      </c>
      <c r="S12" t="s">
        <v>249</v>
      </c>
    </row>
    <row r="13" spans="2:20" x14ac:dyDescent="0.25">
      <c r="B13" t="s">
        <v>250</v>
      </c>
      <c r="S13" t="s">
        <v>250</v>
      </c>
    </row>
    <row r="15" spans="2:20" x14ac:dyDescent="0.25">
      <c r="B15" t="s">
        <v>251</v>
      </c>
      <c r="S15" t="s">
        <v>251</v>
      </c>
    </row>
    <row r="17" spans="2:21" x14ac:dyDescent="0.25">
      <c r="B17" t="s">
        <v>252</v>
      </c>
      <c r="C17" t="s">
        <v>253</v>
      </c>
      <c r="S17" t="s">
        <v>564</v>
      </c>
    </row>
    <row r="18" spans="2:21" x14ac:dyDescent="0.25">
      <c r="B18" t="s">
        <v>252</v>
      </c>
      <c r="C18" t="s">
        <v>254</v>
      </c>
      <c r="S18" t="s">
        <v>565</v>
      </c>
    </row>
    <row r="19" spans="2:21" x14ac:dyDescent="0.25">
      <c r="S19" t="s">
        <v>566</v>
      </c>
    </row>
    <row r="20" spans="2:21" x14ac:dyDescent="0.25">
      <c r="B20" t="s">
        <v>255</v>
      </c>
      <c r="D20" t="s">
        <v>256</v>
      </c>
      <c r="S20" t="s">
        <v>567</v>
      </c>
    </row>
    <row r="21" spans="2:21" x14ac:dyDescent="0.25">
      <c r="B21" t="s">
        <v>255</v>
      </c>
      <c r="D21" t="s">
        <v>257</v>
      </c>
      <c r="S21" t="s">
        <v>568</v>
      </c>
    </row>
    <row r="22" spans="2:21" x14ac:dyDescent="0.25">
      <c r="S22" t="s">
        <v>569</v>
      </c>
    </row>
    <row r="24" spans="2:21" x14ac:dyDescent="0.25">
      <c r="B24" t="s">
        <v>258</v>
      </c>
      <c r="D24" t="s">
        <v>259</v>
      </c>
      <c r="S24" t="s">
        <v>252</v>
      </c>
      <c r="T24" t="s">
        <v>253</v>
      </c>
    </row>
    <row r="25" spans="2:21" x14ac:dyDescent="0.25">
      <c r="D25" t="s">
        <v>260</v>
      </c>
      <c r="S25" t="s">
        <v>252</v>
      </c>
      <c r="T25" t="s">
        <v>254</v>
      </c>
    </row>
    <row r="26" spans="2:21" x14ac:dyDescent="0.25">
      <c r="D26" t="s">
        <v>261</v>
      </c>
    </row>
    <row r="27" spans="2:21" x14ac:dyDescent="0.25">
      <c r="D27" t="s">
        <v>262</v>
      </c>
      <c r="S27" t="s">
        <v>255</v>
      </c>
      <c r="U27" t="s">
        <v>256</v>
      </c>
    </row>
    <row r="28" spans="2:21" x14ac:dyDescent="0.25">
      <c r="D28" t="s">
        <v>263</v>
      </c>
      <c r="S28" t="s">
        <v>255</v>
      </c>
      <c r="U28" t="s">
        <v>257</v>
      </c>
    </row>
    <row r="29" spans="2:21" x14ac:dyDescent="0.25">
      <c r="D29" t="s">
        <v>264</v>
      </c>
    </row>
    <row r="30" spans="2:21" x14ac:dyDescent="0.25">
      <c r="D30" t="s">
        <v>265</v>
      </c>
    </row>
    <row r="31" spans="2:21" x14ac:dyDescent="0.25">
      <c r="D31" t="s">
        <v>266</v>
      </c>
      <c r="S31" t="s">
        <v>258</v>
      </c>
      <c r="U31" t="s">
        <v>259</v>
      </c>
    </row>
    <row r="32" spans="2:21" x14ac:dyDescent="0.25">
      <c r="D32" t="s">
        <v>267</v>
      </c>
      <c r="U32" t="s">
        <v>570</v>
      </c>
    </row>
    <row r="33" spans="4:21" x14ac:dyDescent="0.25">
      <c r="D33" t="s">
        <v>268</v>
      </c>
      <c r="U33" t="s">
        <v>261</v>
      </c>
    </row>
    <row r="34" spans="4:21" x14ac:dyDescent="0.25">
      <c r="D34" t="s">
        <v>269</v>
      </c>
      <c r="U34" t="s">
        <v>262</v>
      </c>
    </row>
    <row r="35" spans="4:21" x14ac:dyDescent="0.25">
      <c r="D35" t="s">
        <v>270</v>
      </c>
      <c r="U35" t="s">
        <v>263</v>
      </c>
    </row>
    <row r="36" spans="4:21" x14ac:dyDescent="0.25">
      <c r="D36" t="s">
        <v>271</v>
      </c>
      <c r="U36" t="s">
        <v>264</v>
      </c>
    </row>
    <row r="37" spans="4:21" x14ac:dyDescent="0.25">
      <c r="D37" t="s">
        <v>272</v>
      </c>
      <c r="U37" t="s">
        <v>571</v>
      </c>
    </row>
    <row r="38" spans="4:21" x14ac:dyDescent="0.25">
      <c r="D38" t="s">
        <v>273</v>
      </c>
      <c r="U38" t="s">
        <v>266</v>
      </c>
    </row>
    <row r="39" spans="4:21" x14ac:dyDescent="0.25">
      <c r="D39" t="s">
        <v>274</v>
      </c>
      <c r="U39" t="s">
        <v>267</v>
      </c>
    </row>
    <row r="40" spans="4:21" x14ac:dyDescent="0.25">
      <c r="D40" t="s">
        <v>275</v>
      </c>
      <c r="U40" t="s">
        <v>268</v>
      </c>
    </row>
    <row r="41" spans="4:21" x14ac:dyDescent="0.25">
      <c r="D41" t="s">
        <v>276</v>
      </c>
      <c r="U41" t="s">
        <v>269</v>
      </c>
    </row>
    <row r="42" spans="4:21" x14ac:dyDescent="0.25">
      <c r="D42" t="s">
        <v>277</v>
      </c>
      <c r="U42" t="s">
        <v>270</v>
      </c>
    </row>
    <row r="43" spans="4:21" x14ac:dyDescent="0.25">
      <c r="D43" t="s">
        <v>278</v>
      </c>
      <c r="U43" t="s">
        <v>271</v>
      </c>
    </row>
    <row r="44" spans="4:21" x14ac:dyDescent="0.25">
      <c r="D44" t="s">
        <v>279</v>
      </c>
      <c r="U44" t="s">
        <v>272</v>
      </c>
    </row>
    <row r="45" spans="4:21" x14ac:dyDescent="0.25">
      <c r="D45" t="s">
        <v>280</v>
      </c>
      <c r="U45" t="s">
        <v>273</v>
      </c>
    </row>
    <row r="46" spans="4:21" x14ac:dyDescent="0.25">
      <c r="D46" t="s">
        <v>281</v>
      </c>
      <c r="U46" t="s">
        <v>274</v>
      </c>
    </row>
    <row r="47" spans="4:21" x14ac:dyDescent="0.25">
      <c r="D47" t="s">
        <v>282</v>
      </c>
      <c r="U47" t="s">
        <v>275</v>
      </c>
    </row>
    <row r="48" spans="4:21" x14ac:dyDescent="0.25">
      <c r="D48" t="s">
        <v>283</v>
      </c>
      <c r="U48" t="s">
        <v>276</v>
      </c>
    </row>
    <row r="49" spans="2:21" x14ac:dyDescent="0.25">
      <c r="D49" t="s">
        <v>284</v>
      </c>
      <c r="U49" t="s">
        <v>277</v>
      </c>
    </row>
    <row r="50" spans="2:21" x14ac:dyDescent="0.25">
      <c r="D50" t="s">
        <v>285</v>
      </c>
      <c r="U50" t="s">
        <v>278</v>
      </c>
    </row>
    <row r="51" spans="2:21" x14ac:dyDescent="0.25">
      <c r="D51" t="s">
        <v>286</v>
      </c>
      <c r="U51" t="s">
        <v>279</v>
      </c>
    </row>
    <row r="52" spans="2:21" x14ac:dyDescent="0.25">
      <c r="D52" t="s">
        <v>287</v>
      </c>
      <c r="U52" t="s">
        <v>280</v>
      </c>
    </row>
    <row r="53" spans="2:21" x14ac:dyDescent="0.25">
      <c r="D53" t="s">
        <v>288</v>
      </c>
      <c r="U53" t="s">
        <v>281</v>
      </c>
    </row>
    <row r="54" spans="2:21" x14ac:dyDescent="0.25">
      <c r="D54" t="s">
        <v>289</v>
      </c>
      <c r="U54" t="s">
        <v>282</v>
      </c>
    </row>
    <row r="55" spans="2:21" x14ac:dyDescent="0.25">
      <c r="D55" t="s">
        <v>290</v>
      </c>
      <c r="U55" t="s">
        <v>283</v>
      </c>
    </row>
    <row r="56" spans="2:21" x14ac:dyDescent="0.25">
      <c r="D56" t="s">
        <v>291</v>
      </c>
      <c r="U56" t="s">
        <v>284</v>
      </c>
    </row>
    <row r="57" spans="2:21" x14ac:dyDescent="0.25">
      <c r="B57" t="s">
        <v>292</v>
      </c>
      <c r="D57" t="s">
        <v>293</v>
      </c>
      <c r="U57" t="s">
        <v>285</v>
      </c>
    </row>
    <row r="58" spans="2:21" x14ac:dyDescent="0.25">
      <c r="D58" t="s">
        <v>294</v>
      </c>
      <c r="U58" t="s">
        <v>286</v>
      </c>
    </row>
    <row r="59" spans="2:21" x14ac:dyDescent="0.25">
      <c r="D59" t="s">
        <v>295</v>
      </c>
      <c r="U59" t="s">
        <v>287</v>
      </c>
    </row>
    <row r="60" spans="2:21" x14ac:dyDescent="0.25">
      <c r="D60" t="s">
        <v>296</v>
      </c>
      <c r="U60" t="s">
        <v>288</v>
      </c>
    </row>
    <row r="61" spans="2:21" x14ac:dyDescent="0.25">
      <c r="D61" t="s">
        <v>297</v>
      </c>
      <c r="U61" t="s">
        <v>289</v>
      </c>
    </row>
    <row r="62" spans="2:21" x14ac:dyDescent="0.25">
      <c r="D62" t="s">
        <v>298</v>
      </c>
      <c r="U62" t="s">
        <v>290</v>
      </c>
    </row>
    <row r="63" spans="2:21" x14ac:dyDescent="0.25">
      <c r="D63" t="s">
        <v>299</v>
      </c>
      <c r="U63" t="s">
        <v>291</v>
      </c>
    </row>
    <row r="64" spans="2:21" x14ac:dyDescent="0.25">
      <c r="D64" t="s">
        <v>300</v>
      </c>
      <c r="S64" t="s">
        <v>292</v>
      </c>
      <c r="U64" t="s">
        <v>572</v>
      </c>
    </row>
    <row r="65" spans="2:22" x14ac:dyDescent="0.25">
      <c r="U65" t="s">
        <v>573</v>
      </c>
    </row>
    <row r="66" spans="2:22" x14ac:dyDescent="0.25">
      <c r="B66" t="s">
        <v>301</v>
      </c>
      <c r="D66" t="s">
        <v>302</v>
      </c>
      <c r="U66" t="s">
        <v>574</v>
      </c>
    </row>
    <row r="67" spans="2:22" x14ac:dyDescent="0.25">
      <c r="U67" t="s">
        <v>296</v>
      </c>
    </row>
    <row r="68" spans="2:22" x14ac:dyDescent="0.25">
      <c r="B68" t="s">
        <v>303</v>
      </c>
      <c r="D68" t="s">
        <v>557</v>
      </c>
      <c r="U68" t="s">
        <v>297</v>
      </c>
    </row>
    <row r="69" spans="2:22" x14ac:dyDescent="0.25">
      <c r="B69" t="s">
        <v>304</v>
      </c>
      <c r="D69" t="s">
        <v>558</v>
      </c>
      <c r="U69" t="s">
        <v>298</v>
      </c>
    </row>
    <row r="70" spans="2:22" x14ac:dyDescent="0.25">
      <c r="D70" t="s">
        <v>305</v>
      </c>
      <c r="U70" t="s">
        <v>299</v>
      </c>
    </row>
    <row r="71" spans="2:22" x14ac:dyDescent="0.25">
      <c r="D71" t="s">
        <v>306</v>
      </c>
      <c r="U71" t="s">
        <v>575</v>
      </c>
    </row>
    <row r="72" spans="2:22" x14ac:dyDescent="0.25">
      <c r="U72" t="s">
        <v>576</v>
      </c>
    </row>
    <row r="73" spans="2:22" x14ac:dyDescent="0.25">
      <c r="B73" t="s">
        <v>304</v>
      </c>
      <c r="C73" t="s">
        <v>307</v>
      </c>
    </row>
    <row r="74" spans="2:22" x14ac:dyDescent="0.25">
      <c r="E74" t="s">
        <v>308</v>
      </c>
      <c r="S74" t="s">
        <v>301</v>
      </c>
      <c r="U74" t="s">
        <v>302</v>
      </c>
    </row>
    <row r="75" spans="2:22" x14ac:dyDescent="0.25">
      <c r="E75" t="s">
        <v>309</v>
      </c>
    </row>
    <row r="76" spans="2:22" x14ac:dyDescent="0.25">
      <c r="S76" t="s">
        <v>303</v>
      </c>
      <c r="U76" t="s">
        <v>577</v>
      </c>
    </row>
    <row r="77" spans="2:22" x14ac:dyDescent="0.25">
      <c r="B77" t="s">
        <v>310</v>
      </c>
      <c r="S77" t="s">
        <v>304</v>
      </c>
      <c r="T77" t="s">
        <v>578</v>
      </c>
    </row>
    <row r="78" spans="2:22" x14ac:dyDescent="0.25">
      <c r="B78" t="s">
        <v>311</v>
      </c>
      <c r="V78" t="s">
        <v>305</v>
      </c>
    </row>
    <row r="80" spans="2:22" x14ac:dyDescent="0.25">
      <c r="B80" t="s">
        <v>310</v>
      </c>
      <c r="V80" t="s">
        <v>579</v>
      </c>
    </row>
    <row r="81" spans="2:22" x14ac:dyDescent="0.25">
      <c r="B81" t="s">
        <v>312</v>
      </c>
    </row>
    <row r="82" spans="2:22" x14ac:dyDescent="0.25">
      <c r="S82" t="s">
        <v>304</v>
      </c>
      <c r="T82" t="s">
        <v>580</v>
      </c>
    </row>
    <row r="83" spans="2:22" x14ac:dyDescent="0.25">
      <c r="B83" t="s">
        <v>310</v>
      </c>
      <c r="V83" t="s">
        <v>308</v>
      </c>
    </row>
    <row r="84" spans="2:22" x14ac:dyDescent="0.25">
      <c r="B84" t="s">
        <v>313</v>
      </c>
      <c r="V84" t="s">
        <v>581</v>
      </c>
    </row>
    <row r="86" spans="2:22" x14ac:dyDescent="0.25">
      <c r="B86" t="s">
        <v>314</v>
      </c>
    </row>
    <row r="87" spans="2:22" x14ac:dyDescent="0.25">
      <c r="B87" t="s">
        <v>312</v>
      </c>
    </row>
    <row r="88" spans="2:22" x14ac:dyDescent="0.25">
      <c r="S88" t="s">
        <v>304</v>
      </c>
      <c r="T88" t="s">
        <v>582</v>
      </c>
    </row>
    <row r="89" spans="2:22" x14ac:dyDescent="0.25">
      <c r="B89" t="s">
        <v>310</v>
      </c>
      <c r="V89" t="s">
        <v>305</v>
      </c>
    </row>
    <row r="90" spans="2:22" x14ac:dyDescent="0.25">
      <c r="B90" t="s">
        <v>315</v>
      </c>
      <c r="V90" t="s">
        <v>583</v>
      </c>
    </row>
    <row r="91" spans="2:22" x14ac:dyDescent="0.25">
      <c r="B91" t="s">
        <v>316</v>
      </c>
    </row>
    <row r="92" spans="2:22" x14ac:dyDescent="0.25">
      <c r="S92" t="s">
        <v>584</v>
      </c>
    </row>
    <row r="93" spans="2:22" x14ac:dyDescent="0.25">
      <c r="B93" t="s">
        <v>317</v>
      </c>
    </row>
    <row r="94" spans="2:22" x14ac:dyDescent="0.25">
      <c r="S94" t="s">
        <v>585</v>
      </c>
    </row>
    <row r="95" spans="2:22" x14ac:dyDescent="0.25">
      <c r="B95" t="s">
        <v>318</v>
      </c>
      <c r="S95" t="s">
        <v>586</v>
      </c>
    </row>
    <row r="96" spans="2:22" x14ac:dyDescent="0.25">
      <c r="B96" t="s">
        <v>319</v>
      </c>
      <c r="S96" t="e">
        <f>--group by LSOA_of_residence</f>
        <v>#NAME?</v>
      </c>
    </row>
    <row r="97" spans="2:19" x14ac:dyDescent="0.25">
      <c r="B97" t="s">
        <v>320</v>
      </c>
      <c r="S97" t="e">
        <f>--order by LSOA_of_residence</f>
        <v>#NAME?</v>
      </c>
    </row>
    <row r="98" spans="2:19" x14ac:dyDescent="0.25">
      <c r="B98" t="s">
        <v>321</v>
      </c>
    </row>
    <row r="99" spans="2:19" x14ac:dyDescent="0.25">
      <c r="B99" t="s">
        <v>322</v>
      </c>
      <c r="S99" t="s">
        <v>587</v>
      </c>
    </row>
    <row r="100" spans="2:19" x14ac:dyDescent="0.25">
      <c r="B100" t="s">
        <v>323</v>
      </c>
      <c r="S100" t="s">
        <v>588</v>
      </c>
    </row>
    <row r="101" spans="2:19" x14ac:dyDescent="0.25">
      <c r="B101" t="s">
        <v>324</v>
      </c>
      <c r="S101" t="s">
        <v>589</v>
      </c>
    </row>
    <row r="102" spans="2:19" x14ac:dyDescent="0.25">
      <c r="B102" t="s">
        <v>325</v>
      </c>
      <c r="S102" t="s">
        <v>590</v>
      </c>
    </row>
    <row r="103" spans="2:19" x14ac:dyDescent="0.25">
      <c r="S103" t="s">
        <v>591</v>
      </c>
    </row>
    <row r="104" spans="2:19" x14ac:dyDescent="0.25">
      <c r="B104" t="s">
        <v>326</v>
      </c>
      <c r="D104" t="s">
        <v>302</v>
      </c>
      <c r="S104" t="s">
        <v>592</v>
      </c>
    </row>
    <row r="105" spans="2:19" x14ac:dyDescent="0.25">
      <c r="B105" t="s">
        <v>255</v>
      </c>
      <c r="E105" t="s">
        <v>327</v>
      </c>
      <c r="S105" t="s">
        <v>593</v>
      </c>
    </row>
    <row r="106" spans="2:19" x14ac:dyDescent="0.25">
      <c r="B106" t="s">
        <v>303</v>
      </c>
      <c r="D106" t="s">
        <v>302</v>
      </c>
      <c r="S106" t="s">
        <v>594</v>
      </c>
    </row>
    <row r="107" spans="2:19" x14ac:dyDescent="0.25">
      <c r="B107" t="s">
        <v>328</v>
      </c>
      <c r="D107" t="s">
        <v>329</v>
      </c>
      <c r="S107" t="e">
        <f>--No duplicates</f>
        <v>#NAME?</v>
      </c>
    </row>
    <row r="108" spans="2:19" x14ac:dyDescent="0.25">
      <c r="S108" t="s">
        <v>324</v>
      </c>
    </row>
    <row r="109" spans="2:19" x14ac:dyDescent="0.25">
      <c r="B109" t="s">
        <v>326</v>
      </c>
      <c r="D109" t="s">
        <v>302</v>
      </c>
      <c r="S109" t="s">
        <v>588</v>
      </c>
    </row>
    <row r="110" spans="2:19" x14ac:dyDescent="0.25">
      <c r="B110" t="s">
        <v>255</v>
      </c>
      <c r="E110" t="s">
        <v>330</v>
      </c>
    </row>
    <row r="111" spans="2:19" x14ac:dyDescent="0.25">
      <c r="B111" t="s">
        <v>303</v>
      </c>
      <c r="D111" t="s">
        <v>302</v>
      </c>
      <c r="S111" t="s">
        <v>316</v>
      </c>
    </row>
    <row r="113" spans="2:22" x14ac:dyDescent="0.25">
      <c r="B113" t="s">
        <v>304</v>
      </c>
      <c r="C113" t="s">
        <v>331</v>
      </c>
      <c r="S113" t="s">
        <v>317</v>
      </c>
    </row>
    <row r="114" spans="2:22" x14ac:dyDescent="0.25">
      <c r="E114" t="s">
        <v>305</v>
      </c>
    </row>
    <row r="115" spans="2:22" x14ac:dyDescent="0.25">
      <c r="E115" t="s">
        <v>332</v>
      </c>
      <c r="S115" t="s">
        <v>318</v>
      </c>
    </row>
    <row r="116" spans="2:22" x14ac:dyDescent="0.25">
      <c r="S116" t="s">
        <v>319</v>
      </c>
    </row>
    <row r="117" spans="2:22" x14ac:dyDescent="0.25">
      <c r="B117" t="s">
        <v>304</v>
      </c>
      <c r="C117" t="s">
        <v>333</v>
      </c>
      <c r="S117" t="s">
        <v>320</v>
      </c>
    </row>
    <row r="118" spans="2:22" x14ac:dyDescent="0.25">
      <c r="E118" t="s">
        <v>305</v>
      </c>
      <c r="S118" t="s">
        <v>321</v>
      </c>
    </row>
    <row r="119" spans="2:22" x14ac:dyDescent="0.25">
      <c r="E119" t="s">
        <v>334</v>
      </c>
      <c r="S119" t="s">
        <v>322</v>
      </c>
    </row>
    <row r="120" spans="2:22" x14ac:dyDescent="0.25">
      <c r="S120" t="s">
        <v>323</v>
      </c>
    </row>
    <row r="121" spans="2:22" x14ac:dyDescent="0.25">
      <c r="B121" t="s">
        <v>335</v>
      </c>
      <c r="D121" t="s">
        <v>336</v>
      </c>
      <c r="S121" t="s">
        <v>324</v>
      </c>
    </row>
    <row r="122" spans="2:22" x14ac:dyDescent="0.25">
      <c r="E122" t="s">
        <v>337</v>
      </c>
      <c r="S122" t="s">
        <v>325</v>
      </c>
    </row>
    <row r="123" spans="2:22" x14ac:dyDescent="0.25">
      <c r="E123" t="s">
        <v>338</v>
      </c>
    </row>
    <row r="124" spans="2:22" x14ac:dyDescent="0.25">
      <c r="E124" t="s">
        <v>337</v>
      </c>
      <c r="S124" t="s">
        <v>326</v>
      </c>
      <c r="U124" t="s">
        <v>302</v>
      </c>
    </row>
    <row r="125" spans="2:22" x14ac:dyDescent="0.25">
      <c r="E125" t="s">
        <v>339</v>
      </c>
      <c r="S125" t="s">
        <v>255</v>
      </c>
      <c r="V125" t="s">
        <v>327</v>
      </c>
    </row>
    <row r="126" spans="2:22" x14ac:dyDescent="0.25">
      <c r="E126" t="s">
        <v>337</v>
      </c>
      <c r="S126" t="s">
        <v>303</v>
      </c>
      <c r="U126" t="s">
        <v>302</v>
      </c>
    </row>
    <row r="127" spans="2:22" x14ac:dyDescent="0.25">
      <c r="E127" t="s">
        <v>340</v>
      </c>
      <c r="S127" t="s">
        <v>328</v>
      </c>
      <c r="U127" t="s">
        <v>329</v>
      </c>
    </row>
    <row r="128" spans="2:22" x14ac:dyDescent="0.25">
      <c r="E128" t="s">
        <v>337</v>
      </c>
    </row>
    <row r="129" spans="5:22" x14ac:dyDescent="0.25">
      <c r="E129" t="s">
        <v>341</v>
      </c>
      <c r="S129" t="s">
        <v>326</v>
      </c>
      <c r="U129" t="s">
        <v>302</v>
      </c>
    </row>
    <row r="130" spans="5:22" x14ac:dyDescent="0.25">
      <c r="E130" t="s">
        <v>337</v>
      </c>
      <c r="S130" t="s">
        <v>255</v>
      </c>
      <c r="V130" t="s">
        <v>595</v>
      </c>
    </row>
    <row r="131" spans="5:22" x14ac:dyDescent="0.25">
      <c r="E131" t="s">
        <v>342</v>
      </c>
      <c r="S131" t="s">
        <v>303</v>
      </c>
      <c r="U131" t="s">
        <v>302</v>
      </c>
    </row>
    <row r="132" spans="5:22" x14ac:dyDescent="0.25">
      <c r="E132" t="s">
        <v>337</v>
      </c>
      <c r="S132" t="s">
        <v>328</v>
      </c>
      <c r="U132" t="s">
        <v>596</v>
      </c>
    </row>
    <row r="133" spans="5:22" x14ac:dyDescent="0.25">
      <c r="E133" t="s">
        <v>343</v>
      </c>
    </row>
    <row r="134" spans="5:22" x14ac:dyDescent="0.25">
      <c r="E134" t="s">
        <v>337</v>
      </c>
      <c r="S134" t="e">
        <f>--Declare</f>
        <v>#NAME?</v>
      </c>
      <c r="T134" t="s">
        <v>253</v>
      </c>
    </row>
    <row r="135" spans="5:22" x14ac:dyDescent="0.25">
      <c r="E135" t="s">
        <v>344</v>
      </c>
      <c r="S135" t="e">
        <f>--Declare</f>
        <v>#NAME?</v>
      </c>
      <c r="T135" t="s">
        <v>254</v>
      </c>
    </row>
    <row r="136" spans="5:22" x14ac:dyDescent="0.25">
      <c r="E136" t="s">
        <v>337</v>
      </c>
    </row>
    <row r="137" spans="5:22" x14ac:dyDescent="0.25">
      <c r="E137" t="s">
        <v>345</v>
      </c>
      <c r="F137" t="e">
        <f>--too young</f>
        <v>#NAME?</v>
      </c>
      <c r="S137" t="e">
        <f>--Set</f>
        <v>#NAME?</v>
      </c>
      <c r="U137" t="s">
        <v>256</v>
      </c>
    </row>
    <row r="138" spans="5:22" x14ac:dyDescent="0.25">
      <c r="E138" t="s">
        <v>337</v>
      </c>
      <c r="S138" t="e">
        <f>--Set</f>
        <v>#NAME?</v>
      </c>
      <c r="U138" t="s">
        <v>257</v>
      </c>
    </row>
    <row r="139" spans="5:22" x14ac:dyDescent="0.25">
      <c r="E139" t="s">
        <v>346</v>
      </c>
    </row>
    <row r="140" spans="5:22" x14ac:dyDescent="0.25">
      <c r="E140" t="s">
        <v>337</v>
      </c>
    </row>
    <row r="141" spans="5:22" x14ac:dyDescent="0.25">
      <c r="E141" t="s">
        <v>347</v>
      </c>
      <c r="S141" t="s">
        <v>326</v>
      </c>
      <c r="U141" t="s">
        <v>302</v>
      </c>
    </row>
    <row r="142" spans="5:22" x14ac:dyDescent="0.25">
      <c r="S142" t="s">
        <v>255</v>
      </c>
      <c r="V142" t="s">
        <v>330</v>
      </c>
    </row>
    <row r="143" spans="5:22" x14ac:dyDescent="0.25">
      <c r="S143" t="s">
        <v>303</v>
      </c>
      <c r="U143" t="s">
        <v>302</v>
      </c>
    </row>
    <row r="145" spans="2:22" x14ac:dyDescent="0.25">
      <c r="B145" t="s">
        <v>348</v>
      </c>
      <c r="S145" t="s">
        <v>304</v>
      </c>
      <c r="T145" t="s">
        <v>331</v>
      </c>
    </row>
    <row r="146" spans="2:22" x14ac:dyDescent="0.25">
      <c r="V146" t="s">
        <v>305</v>
      </c>
    </row>
    <row r="147" spans="2:22" x14ac:dyDescent="0.25">
      <c r="B147" t="s">
        <v>349</v>
      </c>
      <c r="V147" t="s">
        <v>332</v>
      </c>
    </row>
    <row r="148" spans="2:22" x14ac:dyDescent="0.25">
      <c r="C148" t="s">
        <v>350</v>
      </c>
    </row>
    <row r="149" spans="2:22" x14ac:dyDescent="0.25">
      <c r="C149" t="s">
        <v>351</v>
      </c>
      <c r="S149" t="s">
        <v>304</v>
      </c>
      <c r="T149" t="s">
        <v>333</v>
      </c>
    </row>
    <row r="150" spans="2:22" x14ac:dyDescent="0.25">
      <c r="C150" t="s">
        <v>352</v>
      </c>
      <c r="V150" t="s">
        <v>305</v>
      </c>
    </row>
    <row r="151" spans="2:22" x14ac:dyDescent="0.25">
      <c r="C151" t="s">
        <v>353</v>
      </c>
      <c r="V151" t="s">
        <v>334</v>
      </c>
    </row>
    <row r="152" spans="2:22" x14ac:dyDescent="0.25">
      <c r="C152" t="s">
        <v>354</v>
      </c>
    </row>
    <row r="153" spans="2:22" x14ac:dyDescent="0.25">
      <c r="C153" t="s">
        <v>355</v>
      </c>
      <c r="S153" t="s">
        <v>335</v>
      </c>
      <c r="U153" t="s">
        <v>336</v>
      </c>
    </row>
    <row r="154" spans="2:22" x14ac:dyDescent="0.25">
      <c r="C154" t="s">
        <v>356</v>
      </c>
      <c r="V154" t="s">
        <v>337</v>
      </c>
    </row>
    <row r="155" spans="2:22" x14ac:dyDescent="0.25">
      <c r="C155" t="s">
        <v>357</v>
      </c>
      <c r="V155" t="s">
        <v>597</v>
      </c>
    </row>
    <row r="156" spans="2:22" x14ac:dyDescent="0.25">
      <c r="C156" t="s">
        <v>358</v>
      </c>
      <c r="V156" t="s">
        <v>337</v>
      </c>
    </row>
    <row r="157" spans="2:22" x14ac:dyDescent="0.25">
      <c r="C157" t="s">
        <v>359</v>
      </c>
      <c r="V157" t="s">
        <v>339</v>
      </c>
    </row>
    <row r="158" spans="2:22" x14ac:dyDescent="0.25">
      <c r="C158" t="s">
        <v>360</v>
      </c>
      <c r="V158" t="s">
        <v>337</v>
      </c>
    </row>
    <row r="159" spans="2:22" x14ac:dyDescent="0.25">
      <c r="C159" t="s">
        <v>361</v>
      </c>
      <c r="V159" t="s">
        <v>340</v>
      </c>
    </row>
    <row r="160" spans="2:22" x14ac:dyDescent="0.25">
      <c r="B160" t="s">
        <v>324</v>
      </c>
      <c r="V160" t="s">
        <v>337</v>
      </c>
    </row>
    <row r="161" spans="2:23" x14ac:dyDescent="0.25">
      <c r="B161" t="s">
        <v>362</v>
      </c>
      <c r="V161" t="s">
        <v>341</v>
      </c>
    </row>
    <row r="162" spans="2:23" x14ac:dyDescent="0.25">
      <c r="V162" t="s">
        <v>337</v>
      </c>
    </row>
    <row r="163" spans="2:23" x14ac:dyDescent="0.25">
      <c r="B163" t="s">
        <v>326</v>
      </c>
      <c r="D163" t="s">
        <v>302</v>
      </c>
      <c r="V163" t="s">
        <v>342</v>
      </c>
    </row>
    <row r="164" spans="2:23" x14ac:dyDescent="0.25">
      <c r="V164" t="s">
        <v>337</v>
      </c>
    </row>
    <row r="165" spans="2:23" x14ac:dyDescent="0.25">
      <c r="B165" t="s">
        <v>255</v>
      </c>
      <c r="E165" t="s">
        <v>363</v>
      </c>
      <c r="V165" t="s">
        <v>343</v>
      </c>
    </row>
    <row r="166" spans="2:23" x14ac:dyDescent="0.25">
      <c r="V166" t="s">
        <v>337</v>
      </c>
    </row>
    <row r="167" spans="2:23" x14ac:dyDescent="0.25">
      <c r="B167" t="s">
        <v>364</v>
      </c>
      <c r="V167" t="s">
        <v>344</v>
      </c>
    </row>
    <row r="168" spans="2:23" x14ac:dyDescent="0.25">
      <c r="V168" t="s">
        <v>337</v>
      </c>
    </row>
    <row r="169" spans="2:23" x14ac:dyDescent="0.25">
      <c r="B169" t="s">
        <v>335</v>
      </c>
      <c r="D169" t="s">
        <v>330</v>
      </c>
      <c r="V169" t="s">
        <v>345</v>
      </c>
      <c r="W169" t="e">
        <f>--too young</f>
        <v>#NAME?</v>
      </c>
    </row>
    <row r="170" spans="2:23" x14ac:dyDescent="0.25">
      <c r="E170" t="s">
        <v>365</v>
      </c>
      <c r="V170" t="s">
        <v>337</v>
      </c>
    </row>
    <row r="171" spans="2:23" x14ac:dyDescent="0.25">
      <c r="E171" t="s">
        <v>366</v>
      </c>
      <c r="V171" t="s">
        <v>346</v>
      </c>
    </row>
    <row r="172" spans="2:23" x14ac:dyDescent="0.25">
      <c r="E172" t="s">
        <v>365</v>
      </c>
      <c r="V172" t="s">
        <v>365</v>
      </c>
    </row>
    <row r="173" spans="2:23" x14ac:dyDescent="0.25">
      <c r="E173" t="s">
        <v>367</v>
      </c>
      <c r="V173" t="s">
        <v>598</v>
      </c>
    </row>
    <row r="174" spans="2:23" x14ac:dyDescent="0.25">
      <c r="H174" t="s">
        <v>368</v>
      </c>
    </row>
    <row r="175" spans="2:23" x14ac:dyDescent="0.25">
      <c r="E175" t="s">
        <v>365</v>
      </c>
    </row>
    <row r="176" spans="2:23" x14ac:dyDescent="0.25">
      <c r="E176" t="s">
        <v>369</v>
      </c>
    </row>
    <row r="177" spans="5:20" x14ac:dyDescent="0.25">
      <c r="H177" t="s">
        <v>368</v>
      </c>
      <c r="S177" t="s">
        <v>348</v>
      </c>
    </row>
    <row r="178" spans="5:20" x14ac:dyDescent="0.25">
      <c r="E178" t="s">
        <v>365</v>
      </c>
    </row>
    <row r="179" spans="5:20" x14ac:dyDescent="0.25">
      <c r="E179" t="s">
        <v>370</v>
      </c>
      <c r="S179" t="s">
        <v>349</v>
      </c>
    </row>
    <row r="180" spans="5:20" x14ac:dyDescent="0.25">
      <c r="E180" t="s">
        <v>365</v>
      </c>
      <c r="T180" t="s">
        <v>350</v>
      </c>
    </row>
    <row r="181" spans="5:20" x14ac:dyDescent="0.25">
      <c r="E181" t="s">
        <v>371</v>
      </c>
      <c r="F181" t="s">
        <v>372</v>
      </c>
      <c r="T181" t="s">
        <v>351</v>
      </c>
    </row>
    <row r="182" spans="5:20" x14ac:dyDescent="0.25">
      <c r="H182" t="s">
        <v>368</v>
      </c>
      <c r="T182" t="s">
        <v>352</v>
      </c>
    </row>
    <row r="183" spans="5:20" x14ac:dyDescent="0.25">
      <c r="E183" t="s">
        <v>365</v>
      </c>
      <c r="T183" t="s">
        <v>353</v>
      </c>
    </row>
    <row r="184" spans="5:20" x14ac:dyDescent="0.25">
      <c r="E184" t="s">
        <v>373</v>
      </c>
      <c r="F184" t="s">
        <v>374</v>
      </c>
      <c r="T184" t="s">
        <v>354</v>
      </c>
    </row>
    <row r="185" spans="5:20" x14ac:dyDescent="0.25">
      <c r="H185" t="s">
        <v>375</v>
      </c>
      <c r="T185" t="s">
        <v>355</v>
      </c>
    </row>
    <row r="186" spans="5:20" x14ac:dyDescent="0.25">
      <c r="E186" t="s">
        <v>365</v>
      </c>
      <c r="T186" t="s">
        <v>356</v>
      </c>
    </row>
    <row r="187" spans="5:20" x14ac:dyDescent="0.25">
      <c r="E187" t="s">
        <v>376</v>
      </c>
      <c r="T187" t="s">
        <v>357</v>
      </c>
    </row>
    <row r="188" spans="5:20" x14ac:dyDescent="0.25">
      <c r="E188" t="s">
        <v>365</v>
      </c>
      <c r="T188" t="s">
        <v>358</v>
      </c>
    </row>
    <row r="189" spans="5:20" x14ac:dyDescent="0.25">
      <c r="E189" t="s">
        <v>377</v>
      </c>
      <c r="T189" t="s">
        <v>359</v>
      </c>
    </row>
    <row r="190" spans="5:20" x14ac:dyDescent="0.25">
      <c r="E190" t="s">
        <v>365</v>
      </c>
      <c r="T190" t="s">
        <v>360</v>
      </c>
    </row>
    <row r="191" spans="5:20" x14ac:dyDescent="0.25">
      <c r="E191" t="s">
        <v>378</v>
      </c>
      <c r="T191" t="s">
        <v>361</v>
      </c>
    </row>
    <row r="192" spans="5:20" x14ac:dyDescent="0.25">
      <c r="E192" t="s">
        <v>365</v>
      </c>
      <c r="S192" t="s">
        <v>324</v>
      </c>
    </row>
    <row r="193" spans="2:22" x14ac:dyDescent="0.25">
      <c r="E193" t="s">
        <v>379</v>
      </c>
      <c r="S193" t="s">
        <v>362</v>
      </c>
    </row>
    <row r="194" spans="2:22" x14ac:dyDescent="0.25">
      <c r="E194" t="s">
        <v>365</v>
      </c>
    </row>
    <row r="195" spans="2:22" x14ac:dyDescent="0.25">
      <c r="E195" t="s">
        <v>380</v>
      </c>
      <c r="S195" t="e">
        <f>--Declare</f>
        <v>#NAME?</v>
      </c>
      <c r="T195" t="s">
        <v>253</v>
      </c>
    </row>
    <row r="196" spans="2:22" x14ac:dyDescent="0.25">
      <c r="E196" t="s">
        <v>365</v>
      </c>
      <c r="S196" t="e">
        <f>--Declare</f>
        <v>#NAME?</v>
      </c>
      <c r="T196" t="s">
        <v>254</v>
      </c>
    </row>
    <row r="197" spans="2:22" x14ac:dyDescent="0.25">
      <c r="E197" t="s">
        <v>381</v>
      </c>
    </row>
    <row r="198" spans="2:22" x14ac:dyDescent="0.25">
      <c r="E198" t="s">
        <v>365</v>
      </c>
      <c r="S198" t="e">
        <f>--Set</f>
        <v>#NAME?</v>
      </c>
      <c r="U198" t="s">
        <v>256</v>
      </c>
    </row>
    <row r="199" spans="2:22" x14ac:dyDescent="0.25">
      <c r="E199" t="s">
        <v>382</v>
      </c>
      <c r="S199" t="e">
        <f>--Set</f>
        <v>#NAME?</v>
      </c>
      <c r="U199" t="s">
        <v>257</v>
      </c>
    </row>
    <row r="200" spans="2:22" x14ac:dyDescent="0.25">
      <c r="E200" t="s">
        <v>365</v>
      </c>
    </row>
    <row r="201" spans="2:22" x14ac:dyDescent="0.25">
      <c r="E201" t="s">
        <v>383</v>
      </c>
    </row>
    <row r="202" spans="2:22" x14ac:dyDescent="0.25">
      <c r="S202" t="s">
        <v>326</v>
      </c>
      <c r="U202" t="s">
        <v>302</v>
      </c>
    </row>
    <row r="203" spans="2:22" x14ac:dyDescent="0.25">
      <c r="B203" t="s">
        <v>315</v>
      </c>
    </row>
    <row r="204" spans="2:22" x14ac:dyDescent="0.25">
      <c r="S204" t="s">
        <v>255</v>
      </c>
      <c r="V204" t="s">
        <v>363</v>
      </c>
    </row>
    <row r="206" spans="2:22" x14ac:dyDescent="0.25">
      <c r="B206" t="s">
        <v>384</v>
      </c>
      <c r="S206" t="s">
        <v>364</v>
      </c>
    </row>
    <row r="208" spans="2:22" x14ac:dyDescent="0.25">
      <c r="C208" t="s">
        <v>385</v>
      </c>
      <c r="S208" t="s">
        <v>335</v>
      </c>
      <c r="U208" t="s">
        <v>330</v>
      </c>
    </row>
    <row r="209" spans="2:25" x14ac:dyDescent="0.25">
      <c r="V209" t="s">
        <v>365</v>
      </c>
    </row>
    <row r="210" spans="2:25" x14ac:dyDescent="0.25">
      <c r="B210" t="s">
        <v>384</v>
      </c>
      <c r="V210" t="s">
        <v>366</v>
      </c>
    </row>
    <row r="211" spans="2:25" x14ac:dyDescent="0.25">
      <c r="V211" t="s">
        <v>365</v>
      </c>
    </row>
    <row r="212" spans="2:25" x14ac:dyDescent="0.25">
      <c r="B212" t="s">
        <v>258</v>
      </c>
      <c r="D212" t="s">
        <v>386</v>
      </c>
      <c r="V212" t="s">
        <v>367</v>
      </c>
    </row>
    <row r="213" spans="2:25" x14ac:dyDescent="0.25">
      <c r="D213" t="s">
        <v>387</v>
      </c>
      <c r="Y213" t="s">
        <v>368</v>
      </c>
    </row>
    <row r="214" spans="2:25" x14ac:dyDescent="0.25">
      <c r="D214" t="s">
        <v>388</v>
      </c>
      <c r="V214" t="s">
        <v>365</v>
      </c>
    </row>
    <row r="215" spans="2:25" x14ac:dyDescent="0.25">
      <c r="D215" t="s">
        <v>389</v>
      </c>
      <c r="V215" t="s">
        <v>369</v>
      </c>
    </row>
    <row r="216" spans="2:25" x14ac:dyDescent="0.25">
      <c r="D216" t="s">
        <v>390</v>
      </c>
      <c r="Y216" t="s">
        <v>368</v>
      </c>
    </row>
    <row r="217" spans="2:25" x14ac:dyDescent="0.25">
      <c r="D217" t="s">
        <v>391</v>
      </c>
      <c r="V217" t="s">
        <v>365</v>
      </c>
    </row>
    <row r="218" spans="2:25" x14ac:dyDescent="0.25">
      <c r="D218" t="s">
        <v>392</v>
      </c>
      <c r="V218" t="s">
        <v>370</v>
      </c>
    </row>
    <row r="219" spans="2:25" x14ac:dyDescent="0.25">
      <c r="D219" t="s">
        <v>393</v>
      </c>
      <c r="V219" t="s">
        <v>365</v>
      </c>
    </row>
    <row r="220" spans="2:25" x14ac:dyDescent="0.25">
      <c r="D220" t="s">
        <v>394</v>
      </c>
      <c r="V220" t="s">
        <v>371</v>
      </c>
      <c r="W220" t="s">
        <v>372</v>
      </c>
    </row>
    <row r="221" spans="2:25" x14ac:dyDescent="0.25">
      <c r="D221" t="s">
        <v>395</v>
      </c>
      <c r="Y221" t="s">
        <v>368</v>
      </c>
    </row>
    <row r="222" spans="2:25" x14ac:dyDescent="0.25">
      <c r="D222" t="s">
        <v>396</v>
      </c>
      <c r="V222" t="s">
        <v>365</v>
      </c>
    </row>
    <row r="223" spans="2:25" x14ac:dyDescent="0.25">
      <c r="D223" t="s">
        <v>397</v>
      </c>
      <c r="V223" t="s">
        <v>373</v>
      </c>
      <c r="W223" t="s">
        <v>374</v>
      </c>
    </row>
    <row r="224" spans="2:25" x14ac:dyDescent="0.25">
      <c r="D224" t="s">
        <v>398</v>
      </c>
      <c r="Y224" t="s">
        <v>375</v>
      </c>
    </row>
    <row r="225" spans="2:22" x14ac:dyDescent="0.25">
      <c r="D225" t="s">
        <v>399</v>
      </c>
      <c r="V225" t="s">
        <v>365</v>
      </c>
    </row>
    <row r="226" spans="2:22" x14ac:dyDescent="0.25">
      <c r="D226" t="s">
        <v>400</v>
      </c>
      <c r="V226" t="s">
        <v>376</v>
      </c>
    </row>
    <row r="227" spans="2:22" x14ac:dyDescent="0.25">
      <c r="D227" t="s">
        <v>401</v>
      </c>
      <c r="V227" t="s">
        <v>365</v>
      </c>
    </row>
    <row r="228" spans="2:22" x14ac:dyDescent="0.25">
      <c r="D228" t="s">
        <v>402</v>
      </c>
      <c r="V228" t="s">
        <v>377</v>
      </c>
    </row>
    <row r="229" spans="2:22" x14ac:dyDescent="0.25">
      <c r="D229" t="s">
        <v>403</v>
      </c>
      <c r="V229" t="s">
        <v>365</v>
      </c>
    </row>
    <row r="230" spans="2:22" x14ac:dyDescent="0.25">
      <c r="D230" t="s">
        <v>404</v>
      </c>
      <c r="V230" t="s">
        <v>378</v>
      </c>
    </row>
    <row r="231" spans="2:22" x14ac:dyDescent="0.25">
      <c r="D231" t="s">
        <v>405</v>
      </c>
      <c r="V231" t="s">
        <v>365</v>
      </c>
    </row>
    <row r="232" spans="2:22" x14ac:dyDescent="0.25">
      <c r="D232" t="s">
        <v>406</v>
      </c>
      <c r="V232" t="s">
        <v>379</v>
      </c>
    </row>
    <row r="233" spans="2:22" x14ac:dyDescent="0.25">
      <c r="D233" t="s">
        <v>407</v>
      </c>
      <c r="V233" t="s">
        <v>365</v>
      </c>
    </row>
    <row r="234" spans="2:22" x14ac:dyDescent="0.25">
      <c r="D234" t="s">
        <v>408</v>
      </c>
      <c r="V234" t="s">
        <v>380</v>
      </c>
    </row>
    <row r="235" spans="2:22" x14ac:dyDescent="0.25">
      <c r="D235" t="s">
        <v>409</v>
      </c>
      <c r="V235" t="s">
        <v>365</v>
      </c>
    </row>
    <row r="236" spans="2:22" x14ac:dyDescent="0.25">
      <c r="D236" t="s">
        <v>410</v>
      </c>
      <c r="V236" t="s">
        <v>381</v>
      </c>
    </row>
    <row r="237" spans="2:22" x14ac:dyDescent="0.25">
      <c r="D237" t="s">
        <v>411</v>
      </c>
      <c r="V237" t="s">
        <v>365</v>
      </c>
    </row>
    <row r="238" spans="2:22" x14ac:dyDescent="0.25">
      <c r="V238" t="s">
        <v>382</v>
      </c>
    </row>
    <row r="239" spans="2:22" x14ac:dyDescent="0.25">
      <c r="B239" t="s">
        <v>303</v>
      </c>
      <c r="D239" t="s">
        <v>302</v>
      </c>
      <c r="V239" t="s">
        <v>365</v>
      </c>
    </row>
    <row r="240" spans="2:22" x14ac:dyDescent="0.25">
      <c r="B240" t="s">
        <v>412</v>
      </c>
      <c r="V240" t="s">
        <v>383</v>
      </c>
    </row>
    <row r="241" spans="2:24" x14ac:dyDescent="0.25">
      <c r="D241" t="s">
        <v>413</v>
      </c>
    </row>
    <row r="242" spans="2:24" x14ac:dyDescent="0.25">
      <c r="D242" t="s">
        <v>414</v>
      </c>
    </row>
    <row r="243" spans="2:24" x14ac:dyDescent="0.25">
      <c r="S243" t="s">
        <v>599</v>
      </c>
    </row>
    <row r="244" spans="2:24" x14ac:dyDescent="0.25">
      <c r="S244" t="s">
        <v>600</v>
      </c>
    </row>
    <row r="247" spans="2:24" x14ac:dyDescent="0.25">
      <c r="B247" t="s">
        <v>415</v>
      </c>
      <c r="S247" t="s">
        <v>601</v>
      </c>
    </row>
    <row r="248" spans="2:24" x14ac:dyDescent="0.25">
      <c r="S248" t="s">
        <v>602</v>
      </c>
    </row>
    <row r="249" spans="2:24" x14ac:dyDescent="0.25">
      <c r="C249" t="s">
        <v>416</v>
      </c>
      <c r="S249" t="s">
        <v>603</v>
      </c>
    </row>
    <row r="250" spans="2:24" x14ac:dyDescent="0.25">
      <c r="S250" t="s">
        <v>604</v>
      </c>
    </row>
    <row r="251" spans="2:24" x14ac:dyDescent="0.25">
      <c r="B251" t="s">
        <v>415</v>
      </c>
      <c r="S251" t="s">
        <v>605</v>
      </c>
    </row>
    <row r="252" spans="2:24" x14ac:dyDescent="0.25">
      <c r="S252" t="s">
        <v>606</v>
      </c>
    </row>
    <row r="253" spans="2:24" x14ac:dyDescent="0.25">
      <c r="B253" t="s">
        <v>417</v>
      </c>
      <c r="S253" t="s">
        <v>607</v>
      </c>
    </row>
    <row r="254" spans="2:24" x14ac:dyDescent="0.25">
      <c r="B254" t="s">
        <v>418</v>
      </c>
      <c r="C254" t="s">
        <v>419</v>
      </c>
      <c r="S254" t="s">
        <v>608</v>
      </c>
      <c r="X254" t="s">
        <v>609</v>
      </c>
    </row>
    <row r="255" spans="2:24" x14ac:dyDescent="0.25">
      <c r="B255" t="s">
        <v>420</v>
      </c>
      <c r="S255" t="s">
        <v>610</v>
      </c>
    </row>
    <row r="256" spans="2:24" x14ac:dyDescent="0.25">
      <c r="B256" t="s">
        <v>421</v>
      </c>
      <c r="S256" t="s">
        <v>611</v>
      </c>
    </row>
    <row r="257" spans="2:24" x14ac:dyDescent="0.25">
      <c r="S257" t="s">
        <v>612</v>
      </c>
    </row>
    <row r="258" spans="2:24" x14ac:dyDescent="0.25">
      <c r="S258" t="s">
        <v>613</v>
      </c>
    </row>
    <row r="259" spans="2:24" x14ac:dyDescent="0.25">
      <c r="B259" t="s">
        <v>422</v>
      </c>
      <c r="S259" t="s">
        <v>614</v>
      </c>
    </row>
    <row r="260" spans="2:24" x14ac:dyDescent="0.25">
      <c r="B260" t="s">
        <v>418</v>
      </c>
      <c r="C260" t="s">
        <v>419</v>
      </c>
      <c r="S260" t="s">
        <v>615</v>
      </c>
    </row>
    <row r="261" spans="2:24" x14ac:dyDescent="0.25">
      <c r="B261" t="s">
        <v>423</v>
      </c>
      <c r="S261" t="s">
        <v>614</v>
      </c>
    </row>
    <row r="262" spans="2:24" x14ac:dyDescent="0.25">
      <c r="B262" t="s">
        <v>424</v>
      </c>
      <c r="S262" t="s">
        <v>616</v>
      </c>
    </row>
    <row r="263" spans="2:24" x14ac:dyDescent="0.25">
      <c r="S263" t="s">
        <v>617</v>
      </c>
    </row>
    <row r="264" spans="2:24" x14ac:dyDescent="0.25">
      <c r="B264" t="s">
        <v>425</v>
      </c>
      <c r="S264" t="s">
        <v>335</v>
      </c>
      <c r="X264" t="s">
        <v>618</v>
      </c>
    </row>
    <row r="265" spans="2:24" x14ac:dyDescent="0.25">
      <c r="B265" t="e">
        <f>--from</f>
        <v>#NAME?</v>
      </c>
      <c r="C265" t="s">
        <v>419</v>
      </c>
      <c r="S265" t="s">
        <v>614</v>
      </c>
    </row>
    <row r="266" spans="2:24" x14ac:dyDescent="0.25">
      <c r="B266" t="s">
        <v>426</v>
      </c>
      <c r="S266" t="s">
        <v>619</v>
      </c>
    </row>
    <row r="267" spans="2:24" x14ac:dyDescent="0.25">
      <c r="S267" t="s">
        <v>620</v>
      </c>
    </row>
    <row r="268" spans="2:24" x14ac:dyDescent="0.25">
      <c r="B268" t="s">
        <v>427</v>
      </c>
      <c r="S268" t="s">
        <v>621</v>
      </c>
    </row>
    <row r="269" spans="2:24" x14ac:dyDescent="0.25">
      <c r="S269" t="s">
        <v>622</v>
      </c>
    </row>
    <row r="270" spans="2:24" x14ac:dyDescent="0.25">
      <c r="C270" t="s">
        <v>428</v>
      </c>
      <c r="S270" t="s">
        <v>623</v>
      </c>
    </row>
    <row r="272" spans="2:24" x14ac:dyDescent="0.25">
      <c r="D272" t="s">
        <v>429</v>
      </c>
      <c r="E272" t="s">
        <v>430</v>
      </c>
      <c r="F272" t="s">
        <v>431</v>
      </c>
    </row>
    <row r="273" spans="2:22" x14ac:dyDescent="0.25">
      <c r="D273" t="s">
        <v>432</v>
      </c>
      <c r="E273" t="s">
        <v>430</v>
      </c>
      <c r="F273" t="s">
        <v>433</v>
      </c>
      <c r="S273" t="s">
        <v>624</v>
      </c>
      <c r="U273" t="s">
        <v>625</v>
      </c>
    </row>
    <row r="274" spans="2:22" x14ac:dyDescent="0.25">
      <c r="S274" t="s">
        <v>418</v>
      </c>
      <c r="U274" t="s">
        <v>626</v>
      </c>
    </row>
    <row r="275" spans="2:22" x14ac:dyDescent="0.25">
      <c r="B275" t="s">
        <v>434</v>
      </c>
    </row>
    <row r="276" spans="2:22" x14ac:dyDescent="0.25">
      <c r="S276" t="s">
        <v>627</v>
      </c>
    </row>
    <row r="277" spans="2:22" x14ac:dyDescent="0.25">
      <c r="C277" t="s">
        <v>435</v>
      </c>
      <c r="V277" t="s">
        <v>305</v>
      </c>
    </row>
    <row r="278" spans="2:22" x14ac:dyDescent="0.25">
      <c r="V278" t="s">
        <v>628</v>
      </c>
    </row>
    <row r="279" spans="2:22" x14ac:dyDescent="0.25">
      <c r="D279" t="s">
        <v>436</v>
      </c>
      <c r="S279" t="s">
        <v>335</v>
      </c>
      <c r="U279" t="s">
        <v>629</v>
      </c>
    </row>
    <row r="280" spans="2:22" x14ac:dyDescent="0.25">
      <c r="F280" t="s">
        <v>437</v>
      </c>
    </row>
    <row r="281" spans="2:22" x14ac:dyDescent="0.25">
      <c r="F281" t="s">
        <v>438</v>
      </c>
      <c r="S281" t="s">
        <v>630</v>
      </c>
    </row>
    <row r="282" spans="2:22" x14ac:dyDescent="0.25">
      <c r="F282" t="s">
        <v>439</v>
      </c>
    </row>
    <row r="283" spans="2:22" x14ac:dyDescent="0.25">
      <c r="F283" t="s">
        <v>440</v>
      </c>
      <c r="S283" t="s">
        <v>631</v>
      </c>
    </row>
    <row r="284" spans="2:22" x14ac:dyDescent="0.25">
      <c r="F284" t="s">
        <v>441</v>
      </c>
    </row>
    <row r="285" spans="2:22" x14ac:dyDescent="0.25">
      <c r="F285" t="s">
        <v>442</v>
      </c>
      <c r="S285" t="s">
        <v>632</v>
      </c>
    </row>
    <row r="286" spans="2:22" x14ac:dyDescent="0.25">
      <c r="D286" t="s">
        <v>443</v>
      </c>
    </row>
    <row r="287" spans="2:22" x14ac:dyDescent="0.25">
      <c r="D287" t="s">
        <v>444</v>
      </c>
      <c r="S287" t="s">
        <v>258</v>
      </c>
      <c r="U287" t="s">
        <v>633</v>
      </c>
    </row>
    <row r="288" spans="2:22" x14ac:dyDescent="0.25">
      <c r="S288" t="s">
        <v>303</v>
      </c>
      <c r="U288" t="s">
        <v>626</v>
      </c>
    </row>
    <row r="289" spans="4:23" x14ac:dyDescent="0.25">
      <c r="D289" t="s">
        <v>445</v>
      </c>
      <c r="E289" t="s">
        <v>446</v>
      </c>
      <c r="S289" t="s">
        <v>634</v>
      </c>
      <c r="T289" t="s">
        <v>635</v>
      </c>
    </row>
    <row r="290" spans="4:23" x14ac:dyDescent="0.25">
      <c r="G290" t="s">
        <v>447</v>
      </c>
      <c r="V290" t="s">
        <v>305</v>
      </c>
    </row>
    <row r="291" spans="4:23" x14ac:dyDescent="0.25">
      <c r="G291" t="s">
        <v>448</v>
      </c>
      <c r="V291" t="s">
        <v>636</v>
      </c>
    </row>
    <row r="292" spans="4:23" x14ac:dyDescent="0.25">
      <c r="G292" t="s">
        <v>449</v>
      </c>
      <c r="V292" t="s">
        <v>413</v>
      </c>
    </row>
    <row r="293" spans="4:23" x14ac:dyDescent="0.25">
      <c r="G293" t="s">
        <v>450</v>
      </c>
      <c r="V293" t="s">
        <v>637</v>
      </c>
    </row>
    <row r="294" spans="4:23" x14ac:dyDescent="0.25">
      <c r="G294" t="s">
        <v>451</v>
      </c>
      <c r="U294" t="e">
        <f>--Mari added AgeAtExamDays</f>
        <v>#NAME?</v>
      </c>
    </row>
    <row r="295" spans="4:23" x14ac:dyDescent="0.25">
      <c r="G295" t="s">
        <v>452</v>
      </c>
      <c r="V295" t="s">
        <v>413</v>
      </c>
    </row>
    <row r="296" spans="4:23" x14ac:dyDescent="0.25">
      <c r="G296" t="s">
        <v>453</v>
      </c>
      <c r="V296" t="s">
        <v>638</v>
      </c>
    </row>
    <row r="297" spans="4:23" x14ac:dyDescent="0.25">
      <c r="G297" t="s">
        <v>454</v>
      </c>
    </row>
    <row r="298" spans="4:23" x14ac:dyDescent="0.25">
      <c r="G298" t="s">
        <v>455</v>
      </c>
      <c r="V298" t="s">
        <v>413</v>
      </c>
    </row>
    <row r="299" spans="4:23" x14ac:dyDescent="0.25">
      <c r="G299" t="s">
        <v>456</v>
      </c>
      <c r="V299" t="s">
        <v>639</v>
      </c>
    </row>
    <row r="300" spans="4:23" x14ac:dyDescent="0.25">
      <c r="G300" t="s">
        <v>457</v>
      </c>
      <c r="V300" t="s">
        <v>413</v>
      </c>
    </row>
    <row r="301" spans="4:23" x14ac:dyDescent="0.25">
      <c r="G301" t="s">
        <v>458</v>
      </c>
      <c r="W301" t="s">
        <v>640</v>
      </c>
    </row>
    <row r="302" spans="4:23" x14ac:dyDescent="0.25">
      <c r="G302" t="s">
        <v>459</v>
      </c>
      <c r="V302" t="s">
        <v>337</v>
      </c>
    </row>
    <row r="303" spans="4:23" x14ac:dyDescent="0.25">
      <c r="G303" t="s">
        <v>460</v>
      </c>
      <c r="V303" t="s">
        <v>641</v>
      </c>
    </row>
    <row r="304" spans="4:23" x14ac:dyDescent="0.25">
      <c r="V304" t="s">
        <v>413</v>
      </c>
    </row>
    <row r="305" spans="3:22" x14ac:dyDescent="0.25">
      <c r="V305" t="s">
        <v>642</v>
      </c>
    </row>
    <row r="306" spans="3:22" x14ac:dyDescent="0.25">
      <c r="V306" t="s">
        <v>413</v>
      </c>
    </row>
    <row r="307" spans="3:22" x14ac:dyDescent="0.25">
      <c r="C307" t="s">
        <v>461</v>
      </c>
      <c r="V307" t="s">
        <v>643</v>
      </c>
    </row>
    <row r="308" spans="3:22" x14ac:dyDescent="0.25">
      <c r="D308" t="s">
        <v>462</v>
      </c>
    </row>
    <row r="309" spans="3:22" x14ac:dyDescent="0.25">
      <c r="C309" t="s">
        <v>463</v>
      </c>
      <c r="S309" t="s">
        <v>644</v>
      </c>
    </row>
    <row r="311" spans="3:22" x14ac:dyDescent="0.25">
      <c r="S311" t="s">
        <v>645</v>
      </c>
    </row>
    <row r="312" spans="3:22" x14ac:dyDescent="0.25">
      <c r="C312" t="s">
        <v>436</v>
      </c>
    </row>
    <row r="313" spans="3:22" x14ac:dyDescent="0.25">
      <c r="S313" t="s">
        <v>646</v>
      </c>
    </row>
    <row r="314" spans="3:22" x14ac:dyDescent="0.25">
      <c r="E314" t="s">
        <v>464</v>
      </c>
      <c r="S314" t="s">
        <v>647</v>
      </c>
    </row>
    <row r="315" spans="3:22" x14ac:dyDescent="0.25">
      <c r="E315" t="s">
        <v>465</v>
      </c>
      <c r="S315" t="s">
        <v>648</v>
      </c>
      <c r="U315" t="s">
        <v>649</v>
      </c>
    </row>
    <row r="316" spans="3:22" x14ac:dyDescent="0.25">
      <c r="E316" t="s">
        <v>466</v>
      </c>
      <c r="V316" t="s">
        <v>650</v>
      </c>
    </row>
    <row r="317" spans="3:22" x14ac:dyDescent="0.25">
      <c r="V317" t="s">
        <v>651</v>
      </c>
    </row>
    <row r="318" spans="3:22" x14ac:dyDescent="0.25">
      <c r="C318" t="s">
        <v>443</v>
      </c>
      <c r="S318" t="s">
        <v>303</v>
      </c>
      <c r="U318" t="s">
        <v>626</v>
      </c>
    </row>
    <row r="319" spans="3:22" x14ac:dyDescent="0.25">
      <c r="S319" t="s">
        <v>634</v>
      </c>
      <c r="T319" t="s">
        <v>635</v>
      </c>
    </row>
    <row r="320" spans="3:22" x14ac:dyDescent="0.25">
      <c r="C320" t="s">
        <v>467</v>
      </c>
      <c r="V320" t="s">
        <v>305</v>
      </c>
    </row>
    <row r="321" spans="3:22" x14ac:dyDescent="0.25">
      <c r="V321" t="s">
        <v>636</v>
      </c>
    </row>
    <row r="322" spans="3:22" x14ac:dyDescent="0.25">
      <c r="C322" t="s">
        <v>444</v>
      </c>
      <c r="V322" t="s">
        <v>413</v>
      </c>
    </row>
    <row r="323" spans="3:22" x14ac:dyDescent="0.25">
      <c r="V323" t="s">
        <v>637</v>
      </c>
    </row>
    <row r="324" spans="3:22" x14ac:dyDescent="0.25">
      <c r="C324" t="s">
        <v>445</v>
      </c>
      <c r="D324" t="s">
        <v>446</v>
      </c>
      <c r="V324" t="e">
        <f>--Mari added AgeAtExamDays</f>
        <v>#NAME?</v>
      </c>
    </row>
    <row r="325" spans="3:22" x14ac:dyDescent="0.25">
      <c r="F325" t="s">
        <v>447</v>
      </c>
      <c r="V325" t="s">
        <v>413</v>
      </c>
    </row>
    <row r="326" spans="3:22" x14ac:dyDescent="0.25">
      <c r="F326" t="s">
        <v>448</v>
      </c>
      <c r="V326" t="s">
        <v>638</v>
      </c>
    </row>
    <row r="327" spans="3:22" x14ac:dyDescent="0.25">
      <c r="F327" t="s">
        <v>449</v>
      </c>
    </row>
    <row r="328" spans="3:22" x14ac:dyDescent="0.25">
      <c r="F328" t="s">
        <v>450</v>
      </c>
      <c r="V328" t="s">
        <v>413</v>
      </c>
    </row>
    <row r="329" spans="3:22" x14ac:dyDescent="0.25">
      <c r="F329" t="s">
        <v>451</v>
      </c>
      <c r="V329" t="s">
        <v>639</v>
      </c>
    </row>
    <row r="330" spans="3:22" x14ac:dyDescent="0.25">
      <c r="F330" t="s">
        <v>452</v>
      </c>
      <c r="V330" t="s">
        <v>413</v>
      </c>
    </row>
    <row r="331" spans="3:22" x14ac:dyDescent="0.25">
      <c r="F331" t="s">
        <v>453</v>
      </c>
      <c r="V331" t="s">
        <v>640</v>
      </c>
    </row>
    <row r="332" spans="3:22" x14ac:dyDescent="0.25">
      <c r="F332" t="s">
        <v>454</v>
      </c>
      <c r="V332" t="s">
        <v>337</v>
      </c>
    </row>
    <row r="333" spans="3:22" x14ac:dyDescent="0.25">
      <c r="F333" t="s">
        <v>455</v>
      </c>
      <c r="V333" t="s">
        <v>641</v>
      </c>
    </row>
    <row r="334" spans="3:22" x14ac:dyDescent="0.25">
      <c r="F334" t="s">
        <v>456</v>
      </c>
      <c r="V334" t="s">
        <v>413</v>
      </c>
    </row>
    <row r="335" spans="3:22" x14ac:dyDescent="0.25">
      <c r="F335" t="s">
        <v>457</v>
      </c>
      <c r="V335" t="s">
        <v>642</v>
      </c>
    </row>
    <row r="336" spans="3:22" x14ac:dyDescent="0.25">
      <c r="F336" t="s">
        <v>458</v>
      </c>
      <c r="V336" t="s">
        <v>413</v>
      </c>
    </row>
    <row r="337" spans="2:22" x14ac:dyDescent="0.25">
      <c r="F337" t="s">
        <v>459</v>
      </c>
      <c r="V337" t="s">
        <v>643</v>
      </c>
    </row>
    <row r="338" spans="2:22" x14ac:dyDescent="0.25">
      <c r="F338" t="s">
        <v>460</v>
      </c>
      <c r="S338" t="s">
        <v>335</v>
      </c>
      <c r="U338" t="s">
        <v>652</v>
      </c>
    </row>
    <row r="339" spans="2:22" x14ac:dyDescent="0.25">
      <c r="V339" t="s">
        <v>413</v>
      </c>
    </row>
    <row r="340" spans="2:22" x14ac:dyDescent="0.25">
      <c r="V340" t="s">
        <v>653</v>
      </c>
    </row>
    <row r="341" spans="2:22" x14ac:dyDescent="0.25">
      <c r="V341" t="s">
        <v>413</v>
      </c>
    </row>
    <row r="342" spans="2:22" x14ac:dyDescent="0.25">
      <c r="B342" t="s">
        <v>468</v>
      </c>
      <c r="V342" t="s">
        <v>654</v>
      </c>
    </row>
    <row r="343" spans="2:22" x14ac:dyDescent="0.25">
      <c r="V343" t="e">
        <f>--Mari added</f>
        <v>#NAME?</v>
      </c>
    </row>
    <row r="344" spans="2:22" x14ac:dyDescent="0.25">
      <c r="C344" t="s">
        <v>469</v>
      </c>
      <c r="V344" t="s">
        <v>413</v>
      </c>
    </row>
    <row r="345" spans="2:22" x14ac:dyDescent="0.25">
      <c r="V345" t="s">
        <v>655</v>
      </c>
    </row>
    <row r="346" spans="2:22" x14ac:dyDescent="0.25">
      <c r="D346" t="s">
        <v>429</v>
      </c>
      <c r="E346" t="s">
        <v>430</v>
      </c>
      <c r="F346" t="s">
        <v>431</v>
      </c>
      <c r="S346" t="s">
        <v>656</v>
      </c>
    </row>
    <row r="347" spans="2:22" x14ac:dyDescent="0.25">
      <c r="D347" t="s">
        <v>432</v>
      </c>
      <c r="E347" t="s">
        <v>430</v>
      </c>
      <c r="F347" t="s">
        <v>433</v>
      </c>
    </row>
    <row r="349" spans="2:22" x14ac:dyDescent="0.25">
      <c r="B349" t="s">
        <v>468</v>
      </c>
    </row>
    <row r="351" spans="2:22" x14ac:dyDescent="0.25">
      <c r="C351" t="s">
        <v>470</v>
      </c>
      <c r="S351" t="s">
        <v>657</v>
      </c>
    </row>
    <row r="353" spans="4:21" x14ac:dyDescent="0.25">
      <c r="D353" t="s">
        <v>471</v>
      </c>
      <c r="S353" t="s">
        <v>658</v>
      </c>
    </row>
    <row r="354" spans="4:21" x14ac:dyDescent="0.25">
      <c r="F354" t="s">
        <v>437</v>
      </c>
    </row>
    <row r="355" spans="4:21" x14ac:dyDescent="0.25">
      <c r="F355" t="s">
        <v>438</v>
      </c>
      <c r="S355" t="s">
        <v>659</v>
      </c>
    </row>
    <row r="356" spans="4:21" x14ac:dyDescent="0.25">
      <c r="F356" t="s">
        <v>439</v>
      </c>
      <c r="U356" t="s">
        <v>660</v>
      </c>
    </row>
    <row r="357" spans="4:21" x14ac:dyDescent="0.25">
      <c r="F357" t="s">
        <v>472</v>
      </c>
      <c r="S357" t="s">
        <v>661</v>
      </c>
    </row>
    <row r="358" spans="4:21" x14ac:dyDescent="0.25">
      <c r="F358" t="s">
        <v>441</v>
      </c>
      <c r="S358" t="s">
        <v>592</v>
      </c>
    </row>
    <row r="360" spans="4:21" x14ac:dyDescent="0.25">
      <c r="F360" t="s">
        <v>442</v>
      </c>
    </row>
    <row r="361" spans="4:21" x14ac:dyDescent="0.25">
      <c r="S361" t="s">
        <v>662</v>
      </c>
    </row>
    <row r="362" spans="4:21" x14ac:dyDescent="0.25">
      <c r="D362" t="s">
        <v>443</v>
      </c>
    </row>
    <row r="363" spans="4:21" x14ac:dyDescent="0.25">
      <c r="S363" t="s">
        <v>258</v>
      </c>
      <c r="T363" t="s">
        <v>663</v>
      </c>
    </row>
    <row r="364" spans="4:21" x14ac:dyDescent="0.25">
      <c r="D364" t="s">
        <v>473</v>
      </c>
      <c r="U364" t="s">
        <v>664</v>
      </c>
    </row>
    <row r="365" spans="4:21" x14ac:dyDescent="0.25">
      <c r="U365" t="s">
        <v>665</v>
      </c>
    </row>
    <row r="366" spans="4:21" x14ac:dyDescent="0.25">
      <c r="D366" t="s">
        <v>445</v>
      </c>
      <c r="E366" t="s">
        <v>446</v>
      </c>
      <c r="U366" t="s">
        <v>666</v>
      </c>
    </row>
    <row r="367" spans="4:21" x14ac:dyDescent="0.25">
      <c r="G367" t="s">
        <v>474</v>
      </c>
      <c r="U367" t="s">
        <v>667</v>
      </c>
    </row>
    <row r="368" spans="4:21" x14ac:dyDescent="0.25">
      <c r="G368" t="s">
        <v>475</v>
      </c>
      <c r="S368" t="s">
        <v>668</v>
      </c>
    </row>
    <row r="369" spans="2:25" x14ac:dyDescent="0.25">
      <c r="G369" t="s">
        <v>476</v>
      </c>
      <c r="S369" t="s">
        <v>669</v>
      </c>
      <c r="T369" t="s">
        <v>670</v>
      </c>
    </row>
    <row r="370" spans="2:25" x14ac:dyDescent="0.25">
      <c r="G370" t="s">
        <v>477</v>
      </c>
      <c r="X370" t="s">
        <v>671</v>
      </c>
    </row>
    <row r="371" spans="2:25" x14ac:dyDescent="0.25">
      <c r="G371" t="s">
        <v>478</v>
      </c>
      <c r="V371" t="s">
        <v>672</v>
      </c>
      <c r="W371" t="s">
        <v>673</v>
      </c>
    </row>
    <row r="372" spans="2:25" x14ac:dyDescent="0.25">
      <c r="G372" t="s">
        <v>479</v>
      </c>
      <c r="V372" t="s">
        <v>674</v>
      </c>
      <c r="W372" t="s">
        <v>675</v>
      </c>
    </row>
    <row r="373" spans="2:25" x14ac:dyDescent="0.25">
      <c r="G373" t="s">
        <v>480</v>
      </c>
      <c r="V373" t="s">
        <v>676</v>
      </c>
    </row>
    <row r="374" spans="2:25" x14ac:dyDescent="0.25">
      <c r="G374" t="s">
        <v>481</v>
      </c>
      <c r="V374" t="s">
        <v>305</v>
      </c>
    </row>
    <row r="375" spans="2:25" x14ac:dyDescent="0.25">
      <c r="G375" t="s">
        <v>460</v>
      </c>
      <c r="V375" t="s">
        <v>677</v>
      </c>
      <c r="Y375" t="s">
        <v>678</v>
      </c>
    </row>
    <row r="376" spans="2:25" x14ac:dyDescent="0.25">
      <c r="S376" t="s">
        <v>679</v>
      </c>
    </row>
    <row r="377" spans="2:25" x14ac:dyDescent="0.25">
      <c r="C377" t="s">
        <v>482</v>
      </c>
      <c r="S377" t="s">
        <v>680</v>
      </c>
    </row>
    <row r="378" spans="2:25" x14ac:dyDescent="0.25">
      <c r="C378" t="s">
        <v>483</v>
      </c>
    </row>
    <row r="379" spans="2:25" x14ac:dyDescent="0.25">
      <c r="C379" t="s">
        <v>484</v>
      </c>
      <c r="S379" t="s">
        <v>681</v>
      </c>
    </row>
    <row r="380" spans="2:25" x14ac:dyDescent="0.25">
      <c r="S380" t="s">
        <v>682</v>
      </c>
    </row>
    <row r="381" spans="2:25" x14ac:dyDescent="0.25">
      <c r="B381" t="s">
        <v>485</v>
      </c>
      <c r="S381" t="e">
        <f>--and then by date of measurement (so that The most recent measurement has The greatest ID)</f>
        <v>#NAME?</v>
      </c>
    </row>
    <row r="382" spans="2:25" x14ac:dyDescent="0.25">
      <c r="D382" t="s">
        <v>462</v>
      </c>
    </row>
    <row r="383" spans="2:25" x14ac:dyDescent="0.25">
      <c r="C383" t="s">
        <v>463</v>
      </c>
      <c r="S383" t="e">
        <f>--Now select one record for each child (based on _xlnm.criteria above)</f>
        <v>#NAME?</v>
      </c>
    </row>
    <row r="385" spans="4:24" x14ac:dyDescent="0.25">
      <c r="S385" t="s">
        <v>258</v>
      </c>
      <c r="U385" t="s">
        <v>683</v>
      </c>
    </row>
    <row r="386" spans="4:24" x14ac:dyDescent="0.25">
      <c r="D386" t="s">
        <v>471</v>
      </c>
      <c r="S386" t="s">
        <v>608</v>
      </c>
      <c r="U386" t="s">
        <v>684</v>
      </c>
    </row>
    <row r="387" spans="4:24" x14ac:dyDescent="0.25">
      <c r="S387" t="s">
        <v>303</v>
      </c>
      <c r="U387" t="s">
        <v>685</v>
      </c>
    </row>
    <row r="388" spans="4:24" x14ac:dyDescent="0.25">
      <c r="F388" t="s">
        <v>464</v>
      </c>
      <c r="S388" t="s">
        <v>634</v>
      </c>
      <c r="T388" t="s">
        <v>670</v>
      </c>
    </row>
    <row r="389" spans="4:24" x14ac:dyDescent="0.25">
      <c r="F389" t="s">
        <v>465</v>
      </c>
      <c r="X389" t="s">
        <v>686</v>
      </c>
    </row>
    <row r="390" spans="4:24" x14ac:dyDescent="0.25">
      <c r="F390" t="s">
        <v>466</v>
      </c>
      <c r="V390" t="s">
        <v>672</v>
      </c>
      <c r="W390" t="s">
        <v>687</v>
      </c>
    </row>
    <row r="391" spans="4:24" x14ac:dyDescent="0.25">
      <c r="V391" t="s">
        <v>688</v>
      </c>
    </row>
    <row r="392" spans="4:24" x14ac:dyDescent="0.25">
      <c r="D392" t="s">
        <v>443</v>
      </c>
      <c r="V392" t="s">
        <v>689</v>
      </c>
    </row>
    <row r="393" spans="4:24" x14ac:dyDescent="0.25">
      <c r="V393" t="s">
        <v>690</v>
      </c>
    </row>
    <row r="394" spans="4:24" x14ac:dyDescent="0.25">
      <c r="D394" t="s">
        <v>467</v>
      </c>
      <c r="V394" t="s">
        <v>691</v>
      </c>
    </row>
    <row r="395" spans="4:24" x14ac:dyDescent="0.25">
      <c r="V395" t="s">
        <v>692</v>
      </c>
    </row>
    <row r="396" spans="4:24" x14ac:dyDescent="0.25">
      <c r="D396" t="s">
        <v>473</v>
      </c>
    </row>
    <row r="398" spans="4:24" x14ac:dyDescent="0.25">
      <c r="D398" t="s">
        <v>445</v>
      </c>
      <c r="E398" t="s">
        <v>446</v>
      </c>
      <c r="S398" t="s">
        <v>693</v>
      </c>
    </row>
    <row r="399" spans="4:24" x14ac:dyDescent="0.25">
      <c r="G399" t="s">
        <v>474</v>
      </c>
    </row>
    <row r="400" spans="4:24" x14ac:dyDescent="0.25">
      <c r="G400" t="s">
        <v>475</v>
      </c>
    </row>
    <row r="401" spans="2:24" x14ac:dyDescent="0.25">
      <c r="G401" t="s">
        <v>476</v>
      </c>
      <c r="S401" t="s">
        <v>694</v>
      </c>
    </row>
    <row r="402" spans="2:24" x14ac:dyDescent="0.25">
      <c r="G402" t="s">
        <v>477</v>
      </c>
    </row>
    <row r="403" spans="2:24" x14ac:dyDescent="0.25">
      <c r="G403" t="s">
        <v>478</v>
      </c>
      <c r="S403" t="s">
        <v>695</v>
      </c>
    </row>
    <row r="404" spans="2:24" x14ac:dyDescent="0.25">
      <c r="G404" t="s">
        <v>479</v>
      </c>
      <c r="S404" t="s">
        <v>696</v>
      </c>
    </row>
    <row r="405" spans="2:24" x14ac:dyDescent="0.25">
      <c r="G405" t="s">
        <v>480</v>
      </c>
      <c r="S405" t="s">
        <v>697</v>
      </c>
    </row>
    <row r="406" spans="2:24" x14ac:dyDescent="0.25">
      <c r="G406" t="s">
        <v>481</v>
      </c>
    </row>
    <row r="407" spans="2:24" x14ac:dyDescent="0.25">
      <c r="G407" t="s">
        <v>460</v>
      </c>
    </row>
    <row r="408" spans="2:24" x14ac:dyDescent="0.25">
      <c r="S408" t="s">
        <v>252</v>
      </c>
      <c r="V408" t="s">
        <v>698</v>
      </c>
    </row>
    <row r="409" spans="2:24" x14ac:dyDescent="0.25">
      <c r="S409" t="s">
        <v>252</v>
      </c>
      <c r="V409" t="s">
        <v>699</v>
      </c>
      <c r="W409" t="s">
        <v>700</v>
      </c>
    </row>
    <row r="411" spans="2:24" x14ac:dyDescent="0.25">
      <c r="B411" t="s">
        <v>468</v>
      </c>
      <c r="S411" t="s">
        <v>255</v>
      </c>
      <c r="W411" t="s">
        <v>701</v>
      </c>
    </row>
    <row r="412" spans="2:24" x14ac:dyDescent="0.25">
      <c r="S412" t="s">
        <v>255</v>
      </c>
      <c r="W412" t="s">
        <v>699</v>
      </c>
      <c r="X412" t="s">
        <v>702</v>
      </c>
    </row>
    <row r="413" spans="2:24" x14ac:dyDescent="0.25">
      <c r="C413" t="s">
        <v>486</v>
      </c>
    </row>
    <row r="415" spans="2:24" x14ac:dyDescent="0.25">
      <c r="D415" t="s">
        <v>429</v>
      </c>
      <c r="E415" t="s">
        <v>430</v>
      </c>
      <c r="F415" t="s">
        <v>431</v>
      </c>
      <c r="S415" t="s">
        <v>258</v>
      </c>
      <c r="U415" t="s">
        <v>386</v>
      </c>
    </row>
    <row r="416" spans="2:24" x14ac:dyDescent="0.25">
      <c r="D416" t="s">
        <v>432</v>
      </c>
      <c r="E416" t="s">
        <v>430</v>
      </c>
      <c r="F416" t="s">
        <v>433</v>
      </c>
      <c r="U416" t="s">
        <v>387</v>
      </c>
    </row>
    <row r="417" spans="2:21" x14ac:dyDescent="0.25">
      <c r="U417" t="s">
        <v>388</v>
      </c>
    </row>
    <row r="418" spans="2:21" x14ac:dyDescent="0.25">
      <c r="B418" t="s">
        <v>468</v>
      </c>
      <c r="U418" t="s">
        <v>389</v>
      </c>
    </row>
    <row r="419" spans="2:21" x14ac:dyDescent="0.25">
      <c r="U419" t="s">
        <v>390</v>
      </c>
    </row>
    <row r="420" spans="2:21" x14ac:dyDescent="0.25">
      <c r="C420" t="s">
        <v>487</v>
      </c>
      <c r="U420" t="s">
        <v>391</v>
      </c>
    </row>
    <row r="421" spans="2:21" x14ac:dyDescent="0.25">
      <c r="U421" t="s">
        <v>392</v>
      </c>
    </row>
    <row r="422" spans="2:21" x14ac:dyDescent="0.25">
      <c r="D422" t="s">
        <v>488</v>
      </c>
      <c r="U422" t="s">
        <v>393</v>
      </c>
    </row>
    <row r="423" spans="2:21" x14ac:dyDescent="0.25">
      <c r="F423" t="s">
        <v>437</v>
      </c>
      <c r="U423" t="s">
        <v>394</v>
      </c>
    </row>
    <row r="424" spans="2:21" x14ac:dyDescent="0.25">
      <c r="F424" t="s">
        <v>438</v>
      </c>
      <c r="U424" t="s">
        <v>395</v>
      </c>
    </row>
    <row r="425" spans="2:21" x14ac:dyDescent="0.25">
      <c r="F425" t="s">
        <v>439</v>
      </c>
      <c r="U425" t="s">
        <v>396</v>
      </c>
    </row>
    <row r="426" spans="2:21" x14ac:dyDescent="0.25">
      <c r="F426" t="s">
        <v>472</v>
      </c>
      <c r="U426" t="s">
        <v>397</v>
      </c>
    </row>
    <row r="427" spans="2:21" x14ac:dyDescent="0.25">
      <c r="F427" t="s">
        <v>441</v>
      </c>
      <c r="U427" t="s">
        <v>398</v>
      </c>
    </row>
    <row r="428" spans="2:21" x14ac:dyDescent="0.25">
      <c r="F428" t="s">
        <v>442</v>
      </c>
      <c r="U428" t="s">
        <v>399</v>
      </c>
    </row>
    <row r="429" spans="2:21" x14ac:dyDescent="0.25">
      <c r="U429" t="s">
        <v>703</v>
      </c>
    </row>
    <row r="430" spans="2:21" x14ac:dyDescent="0.25">
      <c r="D430" t="s">
        <v>443</v>
      </c>
      <c r="U430" t="s">
        <v>401</v>
      </c>
    </row>
    <row r="431" spans="2:21" x14ac:dyDescent="0.25">
      <c r="U431" t="s">
        <v>402</v>
      </c>
    </row>
    <row r="432" spans="2:21" x14ac:dyDescent="0.25">
      <c r="D432" t="s">
        <v>489</v>
      </c>
      <c r="U432" t="s">
        <v>403</v>
      </c>
    </row>
    <row r="433" spans="4:24" x14ac:dyDescent="0.25">
      <c r="U433" t="s">
        <v>404</v>
      </c>
    </row>
    <row r="434" spans="4:24" x14ac:dyDescent="0.25">
      <c r="D434" t="s">
        <v>445</v>
      </c>
      <c r="E434" t="s">
        <v>446</v>
      </c>
      <c r="U434" t="s">
        <v>405</v>
      </c>
    </row>
    <row r="435" spans="4:24" x14ac:dyDescent="0.25">
      <c r="G435" t="s">
        <v>490</v>
      </c>
      <c r="U435" t="s">
        <v>704</v>
      </c>
    </row>
    <row r="436" spans="4:24" x14ac:dyDescent="0.25">
      <c r="G436" t="s">
        <v>491</v>
      </c>
      <c r="U436" t="s">
        <v>407</v>
      </c>
    </row>
    <row r="437" spans="4:24" x14ac:dyDescent="0.25">
      <c r="G437" t="s">
        <v>492</v>
      </c>
      <c r="U437" t="s">
        <v>408</v>
      </c>
    </row>
    <row r="438" spans="4:24" x14ac:dyDescent="0.25">
      <c r="G438" t="s">
        <v>493</v>
      </c>
      <c r="U438" t="s">
        <v>409</v>
      </c>
    </row>
    <row r="439" spans="4:24" x14ac:dyDescent="0.25">
      <c r="G439" t="s">
        <v>494</v>
      </c>
      <c r="U439" t="s">
        <v>410</v>
      </c>
    </row>
    <row r="440" spans="4:24" x14ac:dyDescent="0.25">
      <c r="G440" t="s">
        <v>495</v>
      </c>
      <c r="U440" t="s">
        <v>705</v>
      </c>
    </row>
    <row r="441" spans="4:24" x14ac:dyDescent="0.25">
      <c r="G441" t="s">
        <v>496</v>
      </c>
      <c r="U441" t="s">
        <v>706</v>
      </c>
    </row>
    <row r="442" spans="4:24" x14ac:dyDescent="0.25">
      <c r="G442" t="s">
        <v>497</v>
      </c>
    </row>
    <row r="443" spans="4:24" x14ac:dyDescent="0.25">
      <c r="G443" t="s">
        <v>498</v>
      </c>
      <c r="S443" t="s">
        <v>608</v>
      </c>
      <c r="U443" t="s">
        <v>707</v>
      </c>
    </row>
    <row r="444" spans="4:24" x14ac:dyDescent="0.25">
      <c r="G444" t="s">
        <v>499</v>
      </c>
    </row>
    <row r="445" spans="4:24" x14ac:dyDescent="0.25">
      <c r="G445" t="s">
        <v>500</v>
      </c>
      <c r="S445" t="s">
        <v>303</v>
      </c>
      <c r="U445" t="s">
        <v>684</v>
      </c>
    </row>
    <row r="446" spans="4:24" x14ac:dyDescent="0.25">
      <c r="G446" t="s">
        <v>501</v>
      </c>
      <c r="S446" t="s">
        <v>328</v>
      </c>
      <c r="U446" t="s">
        <v>708</v>
      </c>
    </row>
    <row r="447" spans="4:24" x14ac:dyDescent="0.25">
      <c r="G447" t="s">
        <v>502</v>
      </c>
      <c r="V447" t="e">
        <f>--and</f>
        <v>#NAME?</v>
      </c>
      <c r="X447" t="s">
        <v>709</v>
      </c>
    </row>
    <row r="448" spans="4:24" x14ac:dyDescent="0.25">
      <c r="G448" t="s">
        <v>503</v>
      </c>
    </row>
    <row r="449" spans="2:19" x14ac:dyDescent="0.25">
      <c r="G449" t="s">
        <v>504</v>
      </c>
    </row>
    <row r="450" spans="2:19" x14ac:dyDescent="0.25">
      <c r="G450" t="s">
        <v>505</v>
      </c>
    </row>
    <row r="451" spans="2:19" x14ac:dyDescent="0.25">
      <c r="G451" t="s">
        <v>506</v>
      </c>
      <c r="S451" t="s">
        <v>710</v>
      </c>
    </row>
    <row r="452" spans="2:19" x14ac:dyDescent="0.25">
      <c r="G452" t="s">
        <v>507</v>
      </c>
      <c r="S452" t="s">
        <v>711</v>
      </c>
    </row>
    <row r="453" spans="2:19" x14ac:dyDescent="0.25">
      <c r="G453" t="s">
        <v>508</v>
      </c>
      <c r="S453" t="s">
        <v>712</v>
      </c>
    </row>
    <row r="454" spans="2:19" x14ac:dyDescent="0.25">
      <c r="G454" t="s">
        <v>509</v>
      </c>
    </row>
    <row r="455" spans="2:19" x14ac:dyDescent="0.25">
      <c r="G455" t="s">
        <v>510</v>
      </c>
    </row>
    <row r="456" spans="2:19" x14ac:dyDescent="0.25">
      <c r="G456" t="s">
        <v>511</v>
      </c>
      <c r="S456" t="e">
        <f>--select SEX, GENDER</f>
        <v>#NAME?</v>
      </c>
    </row>
    <row r="457" spans="2:19" x14ac:dyDescent="0.25">
      <c r="G457" t="s">
        <v>512</v>
      </c>
      <c r="S457" t="s">
        <v>713</v>
      </c>
    </row>
    <row r="458" spans="2:19" x14ac:dyDescent="0.25">
      <c r="G458" t="s">
        <v>460</v>
      </c>
      <c r="S458" t="s">
        <v>711</v>
      </c>
    </row>
    <row r="459" spans="2:19" x14ac:dyDescent="0.25">
      <c r="S459" t="e">
        <f>--group by SEX, GENDER</f>
        <v>#NAME?</v>
      </c>
    </row>
    <row r="461" spans="2:19" x14ac:dyDescent="0.25">
      <c r="B461" t="s">
        <v>513</v>
      </c>
      <c r="S461" t="s">
        <v>714</v>
      </c>
    </row>
    <row r="462" spans="2:19" x14ac:dyDescent="0.25">
      <c r="D462" t="s">
        <v>514</v>
      </c>
      <c r="S462" t="s">
        <v>715</v>
      </c>
    </row>
    <row r="463" spans="2:19" x14ac:dyDescent="0.25">
      <c r="C463" t="s">
        <v>463</v>
      </c>
      <c r="S463" t="s">
        <v>716</v>
      </c>
    </row>
    <row r="464" spans="2:19" x14ac:dyDescent="0.25">
      <c r="S464" t="s">
        <v>717</v>
      </c>
    </row>
    <row r="465" spans="4:23" x14ac:dyDescent="0.25">
      <c r="D465" t="s">
        <v>488</v>
      </c>
    </row>
    <row r="467" spans="4:23" x14ac:dyDescent="0.25">
      <c r="F467" t="s">
        <v>464</v>
      </c>
      <c r="S467" t="s">
        <v>718</v>
      </c>
    </row>
    <row r="468" spans="4:23" x14ac:dyDescent="0.25">
      <c r="F468" t="s">
        <v>465</v>
      </c>
      <c r="S468" t="s">
        <v>719</v>
      </c>
    </row>
    <row r="469" spans="4:23" x14ac:dyDescent="0.25">
      <c r="F469" t="s">
        <v>466</v>
      </c>
      <c r="S469" t="s">
        <v>720</v>
      </c>
    </row>
    <row r="470" spans="4:23" x14ac:dyDescent="0.25">
      <c r="S470" t="s">
        <v>719</v>
      </c>
    </row>
    <row r="471" spans="4:23" x14ac:dyDescent="0.25">
      <c r="D471" t="s">
        <v>443</v>
      </c>
    </row>
    <row r="473" spans="4:23" x14ac:dyDescent="0.25">
      <c r="D473" t="s">
        <v>467</v>
      </c>
      <c r="S473" t="s">
        <v>258</v>
      </c>
      <c r="V473" t="s">
        <v>721</v>
      </c>
    </row>
    <row r="474" spans="4:23" x14ac:dyDescent="0.25">
      <c r="W474" t="s">
        <v>722</v>
      </c>
    </row>
    <row r="475" spans="4:23" x14ac:dyDescent="0.25">
      <c r="D475" t="s">
        <v>489</v>
      </c>
      <c r="W475" t="s">
        <v>723</v>
      </c>
    </row>
    <row r="476" spans="4:23" x14ac:dyDescent="0.25">
      <c r="W476" t="s">
        <v>724</v>
      </c>
    </row>
    <row r="477" spans="4:23" x14ac:dyDescent="0.25">
      <c r="D477" t="s">
        <v>445</v>
      </c>
      <c r="E477" t="s">
        <v>446</v>
      </c>
      <c r="W477" t="s">
        <v>725</v>
      </c>
    </row>
    <row r="478" spans="4:23" x14ac:dyDescent="0.25">
      <c r="G478" t="s">
        <v>490</v>
      </c>
      <c r="W478" t="s">
        <v>726</v>
      </c>
    </row>
    <row r="479" spans="4:23" x14ac:dyDescent="0.25">
      <c r="G479" t="s">
        <v>491</v>
      </c>
      <c r="W479" t="s">
        <v>727</v>
      </c>
    </row>
    <row r="480" spans="4:23" x14ac:dyDescent="0.25">
      <c r="G480" t="s">
        <v>492</v>
      </c>
    </row>
    <row r="481" spans="7:24" x14ac:dyDescent="0.25">
      <c r="G481" t="s">
        <v>493</v>
      </c>
      <c r="W481" t="s">
        <v>728</v>
      </c>
    </row>
    <row r="482" spans="7:24" x14ac:dyDescent="0.25">
      <c r="G482" t="s">
        <v>494</v>
      </c>
      <c r="W482" t="s">
        <v>729</v>
      </c>
    </row>
    <row r="483" spans="7:24" x14ac:dyDescent="0.25">
      <c r="G483" t="s">
        <v>495</v>
      </c>
      <c r="W483" t="s">
        <v>730</v>
      </c>
    </row>
    <row r="484" spans="7:24" x14ac:dyDescent="0.25">
      <c r="G484" t="s">
        <v>496</v>
      </c>
      <c r="W484" t="s">
        <v>731</v>
      </c>
    </row>
    <row r="485" spans="7:24" x14ac:dyDescent="0.25">
      <c r="G485" t="s">
        <v>497</v>
      </c>
      <c r="W485" t="s">
        <v>732</v>
      </c>
      <c r="X485" t="s">
        <v>733</v>
      </c>
    </row>
    <row r="486" spans="7:24" x14ac:dyDescent="0.25">
      <c r="G486" t="s">
        <v>498</v>
      </c>
    </row>
    <row r="487" spans="7:24" x14ac:dyDescent="0.25">
      <c r="G487" t="s">
        <v>499</v>
      </c>
      <c r="W487" t="s">
        <v>437</v>
      </c>
    </row>
    <row r="488" spans="7:24" x14ac:dyDescent="0.25">
      <c r="G488" t="s">
        <v>500</v>
      </c>
      <c r="W488" t="s">
        <v>734</v>
      </c>
    </row>
    <row r="489" spans="7:24" x14ac:dyDescent="0.25">
      <c r="G489" t="s">
        <v>501</v>
      </c>
      <c r="W489" t="s">
        <v>735</v>
      </c>
    </row>
    <row r="490" spans="7:24" x14ac:dyDescent="0.25">
      <c r="G490" t="s">
        <v>502</v>
      </c>
      <c r="W490" t="s">
        <v>736</v>
      </c>
    </row>
    <row r="491" spans="7:24" x14ac:dyDescent="0.25">
      <c r="G491" t="s">
        <v>503</v>
      </c>
    </row>
    <row r="492" spans="7:24" x14ac:dyDescent="0.25">
      <c r="G492" t="s">
        <v>504</v>
      </c>
      <c r="S492" t="s">
        <v>301</v>
      </c>
      <c r="V492" t="s">
        <v>737</v>
      </c>
    </row>
    <row r="493" spans="7:24" x14ac:dyDescent="0.25">
      <c r="G493" t="s">
        <v>505</v>
      </c>
    </row>
    <row r="494" spans="7:24" x14ac:dyDescent="0.25">
      <c r="G494" t="s">
        <v>506</v>
      </c>
      <c r="S494" t="s">
        <v>303</v>
      </c>
      <c r="V494" t="s">
        <v>707</v>
      </c>
    </row>
    <row r="495" spans="7:24" x14ac:dyDescent="0.25">
      <c r="G495" t="s">
        <v>507</v>
      </c>
      <c r="S495" t="s">
        <v>335</v>
      </c>
      <c r="V495" t="s">
        <v>738</v>
      </c>
    </row>
    <row r="496" spans="7:24" x14ac:dyDescent="0.25">
      <c r="G496" t="s">
        <v>508</v>
      </c>
      <c r="W496" t="s">
        <v>549</v>
      </c>
    </row>
    <row r="497" spans="2:23" x14ac:dyDescent="0.25">
      <c r="G497" t="s">
        <v>509</v>
      </c>
      <c r="W497" t="s">
        <v>739</v>
      </c>
    </row>
    <row r="498" spans="2:23" x14ac:dyDescent="0.25">
      <c r="G498" t="s">
        <v>510</v>
      </c>
    </row>
    <row r="499" spans="2:23" x14ac:dyDescent="0.25">
      <c r="G499" t="s">
        <v>511</v>
      </c>
      <c r="S499" t="s">
        <v>740</v>
      </c>
      <c r="U499" t="s">
        <v>721</v>
      </c>
    </row>
    <row r="500" spans="2:23" x14ac:dyDescent="0.25">
      <c r="G500" t="s">
        <v>512</v>
      </c>
      <c r="W500" t="s">
        <v>722</v>
      </c>
    </row>
    <row r="501" spans="2:23" x14ac:dyDescent="0.25">
      <c r="G501" t="s">
        <v>460</v>
      </c>
      <c r="W501" t="s">
        <v>723</v>
      </c>
    </row>
    <row r="502" spans="2:23" x14ac:dyDescent="0.25">
      <c r="W502" t="s">
        <v>724</v>
      </c>
    </row>
    <row r="503" spans="2:23" x14ac:dyDescent="0.25">
      <c r="W503" t="s">
        <v>725</v>
      </c>
    </row>
    <row r="504" spans="2:23" x14ac:dyDescent="0.25">
      <c r="B504" t="s">
        <v>515</v>
      </c>
      <c r="W504" t="s">
        <v>726</v>
      </c>
    </row>
    <row r="505" spans="2:23" x14ac:dyDescent="0.25">
      <c r="W505" t="s">
        <v>741</v>
      </c>
    </row>
    <row r="506" spans="2:23" x14ac:dyDescent="0.25">
      <c r="C506" t="s">
        <v>516</v>
      </c>
    </row>
    <row r="507" spans="2:23" x14ac:dyDescent="0.25">
      <c r="D507" t="s">
        <v>517</v>
      </c>
    </row>
    <row r="509" spans="2:23" x14ac:dyDescent="0.25">
      <c r="B509" t="s">
        <v>468</v>
      </c>
    </row>
    <row r="510" spans="2:23" x14ac:dyDescent="0.25">
      <c r="B510" t="s">
        <v>518</v>
      </c>
    </row>
    <row r="511" spans="2:23" x14ac:dyDescent="0.25">
      <c r="B511" t="s">
        <v>519</v>
      </c>
      <c r="S511" t="s">
        <v>742</v>
      </c>
    </row>
    <row r="512" spans="2:23" x14ac:dyDescent="0.25">
      <c r="S512" t="s">
        <v>743</v>
      </c>
    </row>
    <row r="513" spans="2:23" x14ac:dyDescent="0.25">
      <c r="B513" t="s">
        <v>258</v>
      </c>
      <c r="S513" t="s">
        <v>742</v>
      </c>
    </row>
    <row r="514" spans="2:23" x14ac:dyDescent="0.25">
      <c r="B514" t="s">
        <v>520</v>
      </c>
    </row>
    <row r="515" spans="2:23" x14ac:dyDescent="0.25">
      <c r="D515" t="s">
        <v>521</v>
      </c>
      <c r="S515" t="s">
        <v>744</v>
      </c>
      <c r="U515" t="s">
        <v>737</v>
      </c>
    </row>
    <row r="516" spans="2:23" x14ac:dyDescent="0.25">
      <c r="D516" t="s">
        <v>437</v>
      </c>
      <c r="S516" t="s">
        <v>258</v>
      </c>
      <c r="V516" t="s">
        <v>721</v>
      </c>
    </row>
    <row r="517" spans="2:23" x14ac:dyDescent="0.25">
      <c r="W517" t="s">
        <v>745</v>
      </c>
    </row>
    <row r="518" spans="2:23" x14ac:dyDescent="0.25">
      <c r="D518" t="s">
        <v>438</v>
      </c>
      <c r="W518" t="s">
        <v>746</v>
      </c>
    </row>
    <row r="519" spans="2:23" x14ac:dyDescent="0.25">
      <c r="W519" t="s">
        <v>747</v>
      </c>
    </row>
    <row r="520" spans="2:23" x14ac:dyDescent="0.25">
      <c r="D520" t="s">
        <v>439</v>
      </c>
      <c r="W520" t="s">
        <v>748</v>
      </c>
    </row>
    <row r="521" spans="2:23" x14ac:dyDescent="0.25">
      <c r="W521" t="s">
        <v>749</v>
      </c>
    </row>
    <row r="522" spans="2:23" x14ac:dyDescent="0.25">
      <c r="D522" t="s">
        <v>522</v>
      </c>
      <c r="W522" t="s">
        <v>750</v>
      </c>
    </row>
    <row r="523" spans="2:23" x14ac:dyDescent="0.25">
      <c r="D523" t="s">
        <v>523</v>
      </c>
      <c r="W523" t="s">
        <v>751</v>
      </c>
    </row>
    <row r="524" spans="2:23" x14ac:dyDescent="0.25">
      <c r="W524" t="s">
        <v>752</v>
      </c>
    </row>
    <row r="525" spans="2:23" x14ac:dyDescent="0.25">
      <c r="D525" t="s">
        <v>524</v>
      </c>
      <c r="W525" t="s">
        <v>753</v>
      </c>
    </row>
    <row r="526" spans="2:23" x14ac:dyDescent="0.25">
      <c r="D526" t="s">
        <v>525</v>
      </c>
      <c r="W526" t="s">
        <v>728</v>
      </c>
    </row>
    <row r="527" spans="2:23" x14ac:dyDescent="0.25">
      <c r="W527" t="s">
        <v>729</v>
      </c>
    </row>
    <row r="528" spans="2:23" x14ac:dyDescent="0.25">
      <c r="D528" t="s">
        <v>526</v>
      </c>
      <c r="W528" t="s">
        <v>730</v>
      </c>
    </row>
    <row r="529" spans="2:24" x14ac:dyDescent="0.25">
      <c r="W529" t="s">
        <v>731</v>
      </c>
    </row>
    <row r="530" spans="2:24" x14ac:dyDescent="0.25">
      <c r="D530" t="s">
        <v>527</v>
      </c>
      <c r="W530" t="s">
        <v>732</v>
      </c>
      <c r="X530" t="s">
        <v>733</v>
      </c>
    </row>
    <row r="532" spans="2:24" x14ac:dyDescent="0.25">
      <c r="D532" t="s">
        <v>528</v>
      </c>
      <c r="W532" t="s">
        <v>437</v>
      </c>
    </row>
    <row r="533" spans="2:24" x14ac:dyDescent="0.25">
      <c r="D533" t="s">
        <v>529</v>
      </c>
      <c r="W533" t="s">
        <v>734</v>
      </c>
    </row>
    <row r="534" spans="2:24" x14ac:dyDescent="0.25">
      <c r="W534" t="s">
        <v>735</v>
      </c>
    </row>
    <row r="535" spans="2:24" x14ac:dyDescent="0.25">
      <c r="D535" t="s">
        <v>530</v>
      </c>
      <c r="W535" t="s">
        <v>736</v>
      </c>
    </row>
    <row r="536" spans="2:24" x14ac:dyDescent="0.25">
      <c r="D536" t="s">
        <v>531</v>
      </c>
    </row>
    <row r="538" spans="2:24" x14ac:dyDescent="0.25">
      <c r="S538" t="s">
        <v>303</v>
      </c>
      <c r="V538" t="s">
        <v>707</v>
      </c>
    </row>
    <row r="539" spans="2:24" x14ac:dyDescent="0.25">
      <c r="B539" t="s">
        <v>532</v>
      </c>
      <c r="S539" t="s">
        <v>335</v>
      </c>
      <c r="V539" t="s">
        <v>738</v>
      </c>
    </row>
    <row r="540" spans="2:24" x14ac:dyDescent="0.25">
      <c r="W540" t="s">
        <v>754</v>
      </c>
    </row>
    <row r="541" spans="2:24" x14ac:dyDescent="0.25">
      <c r="B541" t="s">
        <v>328</v>
      </c>
      <c r="C541" t="s">
        <v>533</v>
      </c>
      <c r="D541" t="s">
        <v>534</v>
      </c>
    </row>
    <row r="542" spans="2:24" x14ac:dyDescent="0.25">
      <c r="D542" t="s">
        <v>535</v>
      </c>
      <c r="J542" t="s">
        <v>536</v>
      </c>
    </row>
    <row r="543" spans="2:24" x14ac:dyDescent="0.25">
      <c r="D543" t="s">
        <v>537</v>
      </c>
      <c r="J543" t="s">
        <v>538</v>
      </c>
      <c r="S543" t="s">
        <v>740</v>
      </c>
      <c r="U543" t="s">
        <v>721</v>
      </c>
    </row>
    <row r="544" spans="2:24" x14ac:dyDescent="0.25">
      <c r="W544" t="s">
        <v>745</v>
      </c>
    </row>
    <row r="545" spans="2:23" x14ac:dyDescent="0.25">
      <c r="B545" t="s">
        <v>539</v>
      </c>
      <c r="W545" t="s">
        <v>746</v>
      </c>
    </row>
    <row r="546" spans="2:23" x14ac:dyDescent="0.25">
      <c r="B546" t="s">
        <v>540</v>
      </c>
      <c r="W546" t="s">
        <v>747</v>
      </c>
    </row>
    <row r="547" spans="2:23" x14ac:dyDescent="0.25">
      <c r="W547" t="s">
        <v>748</v>
      </c>
    </row>
    <row r="548" spans="2:23" x14ac:dyDescent="0.25">
      <c r="W548" t="s">
        <v>749</v>
      </c>
    </row>
    <row r="549" spans="2:23" x14ac:dyDescent="0.25">
      <c r="W549" t="s">
        <v>750</v>
      </c>
    </row>
    <row r="550" spans="2:23" x14ac:dyDescent="0.25">
      <c r="B550" t="s">
        <v>541</v>
      </c>
      <c r="W550" t="s">
        <v>751</v>
      </c>
    </row>
    <row r="551" spans="2:23" x14ac:dyDescent="0.25">
      <c r="W551" t="s">
        <v>752</v>
      </c>
    </row>
    <row r="552" spans="2:23" x14ac:dyDescent="0.25">
      <c r="C552" t="s">
        <v>542</v>
      </c>
      <c r="D552" t="s">
        <v>543</v>
      </c>
      <c r="W552" t="s">
        <v>755</v>
      </c>
    </row>
    <row r="554" spans="2:23" x14ac:dyDescent="0.25">
      <c r="D554" t="s">
        <v>544</v>
      </c>
    </row>
    <row r="555" spans="2:23" x14ac:dyDescent="0.25">
      <c r="D555" t="s">
        <v>545</v>
      </c>
    </row>
    <row r="556" spans="2:23" x14ac:dyDescent="0.25">
      <c r="S556" t="s">
        <v>742</v>
      </c>
    </row>
    <row r="557" spans="2:23" x14ac:dyDescent="0.25">
      <c r="B557" t="s">
        <v>546</v>
      </c>
      <c r="S557" t="s">
        <v>756</v>
      </c>
    </row>
    <row r="558" spans="2:23" x14ac:dyDescent="0.25">
      <c r="S558" t="s">
        <v>742</v>
      </c>
    </row>
    <row r="559" spans="2:23" x14ac:dyDescent="0.25">
      <c r="B559" t="s">
        <v>547</v>
      </c>
    </row>
    <row r="560" spans="2:23" x14ac:dyDescent="0.25">
      <c r="B560" t="s">
        <v>532</v>
      </c>
      <c r="S560" t="s">
        <v>744</v>
      </c>
      <c r="U560" t="s">
        <v>737</v>
      </c>
    </row>
    <row r="561" spans="2:24" x14ac:dyDescent="0.25">
      <c r="B561" t="s">
        <v>548</v>
      </c>
      <c r="S561" t="s">
        <v>258</v>
      </c>
      <c r="V561" t="s">
        <v>757</v>
      </c>
    </row>
    <row r="562" spans="2:24" x14ac:dyDescent="0.25">
      <c r="B562" t="s">
        <v>549</v>
      </c>
      <c r="D562" t="s">
        <v>550</v>
      </c>
      <c r="E562" t="s">
        <v>366</v>
      </c>
      <c r="W562" t="s">
        <v>728</v>
      </c>
    </row>
    <row r="563" spans="2:24" x14ac:dyDescent="0.25">
      <c r="E563" t="s">
        <v>365</v>
      </c>
      <c r="W563" t="s">
        <v>729</v>
      </c>
    </row>
    <row r="564" spans="2:24" x14ac:dyDescent="0.25">
      <c r="E564" t="s">
        <v>367</v>
      </c>
      <c r="W564" t="s">
        <v>730</v>
      </c>
    </row>
    <row r="565" spans="2:24" x14ac:dyDescent="0.25">
      <c r="H565" t="s">
        <v>368</v>
      </c>
      <c r="W565" t="s">
        <v>731</v>
      </c>
    </row>
    <row r="566" spans="2:24" x14ac:dyDescent="0.25">
      <c r="E566" t="s">
        <v>365</v>
      </c>
      <c r="W566" t="s">
        <v>732</v>
      </c>
      <c r="X566" t="s">
        <v>733</v>
      </c>
    </row>
    <row r="567" spans="2:24" x14ac:dyDescent="0.25">
      <c r="E567" t="s">
        <v>369</v>
      </c>
    </row>
    <row r="568" spans="2:24" x14ac:dyDescent="0.25">
      <c r="H568" t="s">
        <v>368</v>
      </c>
    </row>
    <row r="569" spans="2:24" x14ac:dyDescent="0.25">
      <c r="E569" t="s">
        <v>365</v>
      </c>
      <c r="W569" t="s">
        <v>437</v>
      </c>
    </row>
    <row r="570" spans="2:24" x14ac:dyDescent="0.25">
      <c r="E570" t="s">
        <v>370</v>
      </c>
      <c r="W570" t="s">
        <v>734</v>
      </c>
    </row>
    <row r="571" spans="2:24" x14ac:dyDescent="0.25">
      <c r="E571" t="s">
        <v>365</v>
      </c>
      <c r="W571" t="s">
        <v>735</v>
      </c>
    </row>
    <row r="572" spans="2:24" x14ac:dyDescent="0.25">
      <c r="E572" t="s">
        <v>371</v>
      </c>
      <c r="F572" t="s">
        <v>372</v>
      </c>
      <c r="W572" t="s">
        <v>736</v>
      </c>
    </row>
    <row r="573" spans="2:24" x14ac:dyDescent="0.25">
      <c r="H573" t="s">
        <v>368</v>
      </c>
    </row>
    <row r="574" spans="2:24" x14ac:dyDescent="0.25">
      <c r="E574" t="s">
        <v>365</v>
      </c>
    </row>
    <row r="575" spans="2:24" x14ac:dyDescent="0.25">
      <c r="E575" t="s">
        <v>373</v>
      </c>
      <c r="F575" t="s">
        <v>374</v>
      </c>
    </row>
    <row r="576" spans="2:24" x14ac:dyDescent="0.25">
      <c r="H576" t="s">
        <v>551</v>
      </c>
      <c r="S576" t="s">
        <v>303</v>
      </c>
      <c r="V576" t="s">
        <v>707</v>
      </c>
    </row>
    <row r="577" spans="2:23" x14ac:dyDescent="0.25">
      <c r="S577" t="s">
        <v>335</v>
      </c>
      <c r="V577" t="s">
        <v>738</v>
      </c>
    </row>
    <row r="578" spans="2:23" x14ac:dyDescent="0.25">
      <c r="B578" t="s">
        <v>547</v>
      </c>
      <c r="W578" t="s">
        <v>754</v>
      </c>
    </row>
    <row r="579" spans="2:23" x14ac:dyDescent="0.25">
      <c r="B579" t="s">
        <v>532</v>
      </c>
      <c r="S579" t="s">
        <v>740</v>
      </c>
      <c r="U579" t="s">
        <v>758</v>
      </c>
    </row>
    <row r="580" spans="2:23" x14ac:dyDescent="0.25">
      <c r="B580" t="s">
        <v>552</v>
      </c>
    </row>
    <row r="584" spans="2:23" x14ac:dyDescent="0.25">
      <c r="B584" t="s">
        <v>553</v>
      </c>
      <c r="S584" t="s">
        <v>742</v>
      </c>
    </row>
    <row r="585" spans="2:23" x14ac:dyDescent="0.25">
      <c r="B585" t="s">
        <v>554</v>
      </c>
      <c r="S585" t="s">
        <v>759</v>
      </c>
    </row>
    <row r="586" spans="2:23" x14ac:dyDescent="0.25">
      <c r="B586" t="s">
        <v>555</v>
      </c>
      <c r="S586" t="s">
        <v>742</v>
      </c>
    </row>
    <row r="587" spans="2:23" x14ac:dyDescent="0.25">
      <c r="B587" t="str">
        <f>"--and height &lt;&gt; NULL"</f>
        <v>--and height &lt;&gt; NULL</v>
      </c>
    </row>
    <row r="588" spans="2:23" x14ac:dyDescent="0.25">
      <c r="B588" t="s">
        <v>556</v>
      </c>
      <c r="S588" t="s">
        <v>760</v>
      </c>
      <c r="U588" t="s">
        <v>737</v>
      </c>
    </row>
    <row r="589" spans="2:23" x14ac:dyDescent="0.25">
      <c r="S589" t="s">
        <v>761</v>
      </c>
      <c r="V589" t="s">
        <v>762</v>
      </c>
    </row>
    <row r="590" spans="2:23" x14ac:dyDescent="0.25">
      <c r="S590" t="s">
        <v>763</v>
      </c>
      <c r="W590" t="s">
        <v>764</v>
      </c>
    </row>
    <row r="591" spans="2:23" x14ac:dyDescent="0.25">
      <c r="S591" t="s">
        <v>763</v>
      </c>
      <c r="W591" t="s">
        <v>728</v>
      </c>
    </row>
    <row r="592" spans="2:23" x14ac:dyDescent="0.25">
      <c r="S592" t="s">
        <v>763</v>
      </c>
      <c r="W592" t="s">
        <v>729</v>
      </c>
    </row>
    <row r="593" spans="19:24" x14ac:dyDescent="0.25">
      <c r="S593" t="s">
        <v>763</v>
      </c>
      <c r="W593" t="s">
        <v>730</v>
      </c>
    </row>
    <row r="594" spans="19:24" x14ac:dyDescent="0.25">
      <c r="S594" t="s">
        <v>763</v>
      </c>
      <c r="W594" t="s">
        <v>731</v>
      </c>
    </row>
    <row r="595" spans="19:24" x14ac:dyDescent="0.25">
      <c r="S595" t="s">
        <v>763</v>
      </c>
      <c r="W595" t="s">
        <v>732</v>
      </c>
      <c r="X595" t="s">
        <v>733</v>
      </c>
    </row>
    <row r="596" spans="19:24" x14ac:dyDescent="0.25">
      <c r="S596" t="s">
        <v>763</v>
      </c>
      <c r="W596" t="s">
        <v>765</v>
      </c>
    </row>
    <row r="597" spans="19:24" x14ac:dyDescent="0.25">
      <c r="S597" t="s">
        <v>763</v>
      </c>
      <c r="W597" t="s">
        <v>766</v>
      </c>
    </row>
    <row r="598" spans="19:24" x14ac:dyDescent="0.25">
      <c r="S598" t="s">
        <v>763</v>
      </c>
      <c r="W598" t="s">
        <v>767</v>
      </c>
    </row>
    <row r="600" spans="19:24" x14ac:dyDescent="0.25">
      <c r="S600" t="s">
        <v>768</v>
      </c>
      <c r="V600" t="s">
        <v>707</v>
      </c>
    </row>
    <row r="601" spans="19:24" x14ac:dyDescent="0.25">
      <c r="S601" t="s">
        <v>769</v>
      </c>
      <c r="V601" t="s">
        <v>738</v>
      </c>
    </row>
    <row r="602" spans="19:24" x14ac:dyDescent="0.25">
      <c r="S602" t="s">
        <v>763</v>
      </c>
      <c r="W602" t="s">
        <v>754</v>
      </c>
    </row>
    <row r="606" spans="19:24" x14ac:dyDescent="0.25">
      <c r="S606" t="s">
        <v>744</v>
      </c>
      <c r="U606" t="s">
        <v>737</v>
      </c>
    </row>
    <row r="607" spans="19:24" x14ac:dyDescent="0.25">
      <c r="S607" t="s">
        <v>258</v>
      </c>
      <c r="V607" t="s">
        <v>762</v>
      </c>
    </row>
    <row r="608" spans="19:24" x14ac:dyDescent="0.25">
      <c r="W608" t="s">
        <v>728</v>
      </c>
    </row>
    <row r="609" spans="19:24" x14ac:dyDescent="0.25">
      <c r="W609" t="s">
        <v>729</v>
      </c>
    </row>
    <row r="610" spans="19:24" x14ac:dyDescent="0.25">
      <c r="W610" t="s">
        <v>730</v>
      </c>
    </row>
    <row r="611" spans="19:24" x14ac:dyDescent="0.25">
      <c r="W611" t="s">
        <v>731</v>
      </c>
    </row>
    <row r="612" spans="19:24" x14ac:dyDescent="0.25">
      <c r="W612" t="s">
        <v>732</v>
      </c>
      <c r="X612" t="s">
        <v>733</v>
      </c>
    </row>
    <row r="614" spans="19:24" x14ac:dyDescent="0.25">
      <c r="W614" t="s">
        <v>437</v>
      </c>
    </row>
    <row r="615" spans="19:24" x14ac:dyDescent="0.25">
      <c r="W615" t="s">
        <v>734</v>
      </c>
    </row>
    <row r="616" spans="19:24" x14ac:dyDescent="0.25">
      <c r="W616" t="s">
        <v>735</v>
      </c>
    </row>
    <row r="617" spans="19:24" x14ac:dyDescent="0.25">
      <c r="W617" t="s">
        <v>736</v>
      </c>
    </row>
    <row r="620" spans="19:24" x14ac:dyDescent="0.25">
      <c r="S620" t="s">
        <v>303</v>
      </c>
      <c r="V620" t="s">
        <v>707</v>
      </c>
    </row>
    <row r="621" spans="19:24" x14ac:dyDescent="0.25">
      <c r="S621" t="s">
        <v>335</v>
      </c>
      <c r="V621" t="s">
        <v>738</v>
      </c>
    </row>
    <row r="622" spans="19:24" x14ac:dyDescent="0.25">
      <c r="W622" t="s">
        <v>754</v>
      </c>
    </row>
    <row r="626" spans="19:23" x14ac:dyDescent="0.25">
      <c r="S626" t="s">
        <v>742</v>
      </c>
    </row>
    <row r="628" spans="19:23" x14ac:dyDescent="0.25">
      <c r="S628" t="s">
        <v>770</v>
      </c>
    </row>
    <row r="631" spans="19:23" x14ac:dyDescent="0.25">
      <c r="S631" t="s">
        <v>258</v>
      </c>
      <c r="V631" t="s">
        <v>560</v>
      </c>
    </row>
    <row r="632" spans="19:23" x14ac:dyDescent="0.25">
      <c r="W632" t="s">
        <v>771</v>
      </c>
    </row>
    <row r="633" spans="19:23" x14ac:dyDescent="0.25">
      <c r="W633" t="s">
        <v>772</v>
      </c>
    </row>
    <row r="634" spans="19:23" x14ac:dyDescent="0.25">
      <c r="W634" t="s">
        <v>773</v>
      </c>
    </row>
    <row r="635" spans="19:23" x14ac:dyDescent="0.25">
      <c r="W635" t="s">
        <v>774</v>
      </c>
    </row>
    <row r="636" spans="19:23" x14ac:dyDescent="0.25">
      <c r="W636" t="s">
        <v>775</v>
      </c>
    </row>
    <row r="638" spans="19:23" x14ac:dyDescent="0.25">
      <c r="S638" t="s">
        <v>608</v>
      </c>
      <c r="V638" t="s">
        <v>776</v>
      </c>
    </row>
    <row r="639" spans="19:23" x14ac:dyDescent="0.25">
      <c r="S639" t="s">
        <v>303</v>
      </c>
      <c r="V639" t="s">
        <v>737</v>
      </c>
    </row>
    <row r="646" spans="19:23" x14ac:dyDescent="0.25">
      <c r="S646" t="s">
        <v>777</v>
      </c>
    </row>
    <row r="648" spans="19:23" x14ac:dyDescent="0.25">
      <c r="S648" t="s">
        <v>258</v>
      </c>
      <c r="V648" t="s">
        <v>560</v>
      </c>
    </row>
    <row r="649" spans="19:23" x14ac:dyDescent="0.25">
      <c r="W649" t="s">
        <v>771</v>
      </c>
    </row>
    <row r="650" spans="19:23" x14ac:dyDescent="0.25">
      <c r="W650" t="s">
        <v>772</v>
      </c>
    </row>
    <row r="651" spans="19:23" x14ac:dyDescent="0.25">
      <c r="W651" t="s">
        <v>773</v>
      </c>
    </row>
    <row r="652" spans="19:23" x14ac:dyDescent="0.25">
      <c r="W652" t="s">
        <v>778</v>
      </c>
    </row>
    <row r="655" spans="19:23" x14ac:dyDescent="0.25">
      <c r="S655" t="s">
        <v>303</v>
      </c>
      <c r="V655" t="s">
        <v>776</v>
      </c>
    </row>
    <row r="656" spans="19:23" x14ac:dyDescent="0.25">
      <c r="S656" t="s">
        <v>335</v>
      </c>
      <c r="V656" t="s">
        <v>779</v>
      </c>
    </row>
    <row r="657" spans="19:23" x14ac:dyDescent="0.25">
      <c r="S657" t="s">
        <v>780</v>
      </c>
    </row>
    <row r="658" spans="19:23" x14ac:dyDescent="0.25">
      <c r="S658" t="s">
        <v>740</v>
      </c>
      <c r="U658" t="s">
        <v>560</v>
      </c>
    </row>
    <row r="660" spans="19:23" x14ac:dyDescent="0.25">
      <c r="W660" t="s">
        <v>771</v>
      </c>
    </row>
    <row r="661" spans="19:23" x14ac:dyDescent="0.25">
      <c r="W661" t="s">
        <v>772</v>
      </c>
    </row>
    <row r="662" spans="19:23" x14ac:dyDescent="0.25">
      <c r="W662" t="s">
        <v>781</v>
      </c>
    </row>
    <row r="663" spans="19:23" x14ac:dyDescent="0.25">
      <c r="W663" t="s">
        <v>778</v>
      </c>
    </row>
    <row r="664" spans="19:23" x14ac:dyDescent="0.25">
      <c r="S664" t="s">
        <v>782</v>
      </c>
      <c r="U664" t="s">
        <v>721</v>
      </c>
    </row>
    <row r="665" spans="19:23" x14ac:dyDescent="0.25">
      <c r="W665" t="s">
        <v>783</v>
      </c>
    </row>
    <row r="666" spans="19:23" x14ac:dyDescent="0.25">
      <c r="W666" t="s">
        <v>784</v>
      </c>
    </row>
    <row r="667" spans="19:23" x14ac:dyDescent="0.25">
      <c r="W667" t="s">
        <v>785</v>
      </c>
    </row>
    <row r="668" spans="19:23" x14ac:dyDescent="0.25">
      <c r="W668" t="s">
        <v>786</v>
      </c>
    </row>
    <row r="669" spans="19:23" x14ac:dyDescent="0.25">
      <c r="W669" t="s">
        <v>787</v>
      </c>
    </row>
    <row r="670" spans="19:23" x14ac:dyDescent="0.25">
      <c r="W670" t="s">
        <v>788</v>
      </c>
    </row>
    <row r="671" spans="19:23" x14ac:dyDescent="0.25">
      <c r="W671" t="s">
        <v>789</v>
      </c>
    </row>
    <row r="672" spans="19:23" x14ac:dyDescent="0.25">
      <c r="W672" t="s">
        <v>790</v>
      </c>
    </row>
    <row r="673" spans="23:23" x14ac:dyDescent="0.25">
      <c r="W673" t="s">
        <v>791</v>
      </c>
    </row>
    <row r="674" spans="23:23" x14ac:dyDescent="0.25">
      <c r="W674" t="s">
        <v>792</v>
      </c>
    </row>
    <row r="675" spans="23:23" x14ac:dyDescent="0.25">
      <c r="W675" t="s">
        <v>793</v>
      </c>
    </row>
    <row r="676" spans="23:23" x14ac:dyDescent="0.25">
      <c r="W676" t="s">
        <v>794</v>
      </c>
    </row>
    <row r="677" spans="23:23" x14ac:dyDescent="0.25">
      <c r="W677" t="s">
        <v>795</v>
      </c>
    </row>
    <row r="678" spans="23:23" x14ac:dyDescent="0.25">
      <c r="W678" t="s">
        <v>796</v>
      </c>
    </row>
    <row r="679" spans="23:23" x14ac:dyDescent="0.25">
      <c r="W679" t="s">
        <v>797</v>
      </c>
    </row>
    <row r="680" spans="23:23" x14ac:dyDescent="0.25">
      <c r="W680" t="s">
        <v>798</v>
      </c>
    </row>
    <row r="681" spans="23:23" x14ac:dyDescent="0.25">
      <c r="W681" t="s">
        <v>799</v>
      </c>
    </row>
    <row r="682" spans="23:23" x14ac:dyDescent="0.25">
      <c r="W682" t="s">
        <v>800</v>
      </c>
    </row>
    <row r="683" spans="23:23" x14ac:dyDescent="0.25">
      <c r="W683" t="s">
        <v>801</v>
      </c>
    </row>
    <row r="684" spans="23:23" x14ac:dyDescent="0.25">
      <c r="W684" t="s">
        <v>802</v>
      </c>
    </row>
    <row r="685" spans="23:23" x14ac:dyDescent="0.25">
      <c r="W685" t="s">
        <v>803</v>
      </c>
    </row>
    <row r="686" spans="23:23" x14ac:dyDescent="0.25">
      <c r="W686" t="s">
        <v>804</v>
      </c>
    </row>
    <row r="687" spans="23:23" x14ac:dyDescent="0.25">
      <c r="W687" t="s">
        <v>805</v>
      </c>
    </row>
    <row r="688" spans="23:23" x14ac:dyDescent="0.25">
      <c r="W688" t="s">
        <v>806</v>
      </c>
    </row>
    <row r="689" spans="23:23" x14ac:dyDescent="0.25">
      <c r="W689" t="s">
        <v>807</v>
      </c>
    </row>
    <row r="690" spans="23:23" x14ac:dyDescent="0.25">
      <c r="W690" t="s">
        <v>808</v>
      </c>
    </row>
    <row r="691" spans="23:23" x14ac:dyDescent="0.25">
      <c r="W691" t="s">
        <v>809</v>
      </c>
    </row>
    <row r="692" spans="23:23" x14ac:dyDescent="0.25">
      <c r="W692" t="s">
        <v>810</v>
      </c>
    </row>
    <row r="693" spans="23:23" x14ac:dyDescent="0.25">
      <c r="W693" t="s">
        <v>811</v>
      </c>
    </row>
    <row r="694" spans="23:23" x14ac:dyDescent="0.25">
      <c r="W694" t="s">
        <v>812</v>
      </c>
    </row>
    <row r="695" spans="23:23" x14ac:dyDescent="0.25">
      <c r="W695" t="s">
        <v>813</v>
      </c>
    </row>
    <row r="696" spans="23:23" x14ac:dyDescent="0.25">
      <c r="W696" t="s">
        <v>814</v>
      </c>
    </row>
    <row r="697" spans="23:23" x14ac:dyDescent="0.25">
      <c r="W697" t="s">
        <v>815</v>
      </c>
    </row>
    <row r="698" spans="23:23" x14ac:dyDescent="0.25">
      <c r="W698" t="s">
        <v>816</v>
      </c>
    </row>
    <row r="699" spans="23:23" x14ac:dyDescent="0.25">
      <c r="W699" t="s">
        <v>817</v>
      </c>
    </row>
    <row r="700" spans="23:23" x14ac:dyDescent="0.25">
      <c r="W700" t="s">
        <v>755</v>
      </c>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106"/>
  <sheetViews>
    <sheetView showGridLines="0" zoomScaleNormal="100" workbookViewId="0">
      <selection activeCell="G27" sqref="G27"/>
    </sheetView>
  </sheetViews>
  <sheetFormatPr defaultRowHeight="12.75" x14ac:dyDescent="0.2"/>
  <cols>
    <col min="1" max="1" width="17.42578125" style="1" customWidth="1"/>
    <col min="2" max="2" width="70.42578125" style="1" customWidth="1"/>
    <col min="3" max="3" width="19.42578125" style="1" customWidth="1"/>
    <col min="4" max="4" width="2" style="2" customWidth="1"/>
    <col min="5" max="5" width="14.5703125" style="1" customWidth="1"/>
    <col min="6" max="6" width="47" style="1" customWidth="1"/>
    <col min="7" max="7" width="16" style="1" customWidth="1"/>
    <col min="8" max="8" width="45" style="1" customWidth="1"/>
    <col min="9" max="9" width="12.7109375" style="1" customWidth="1"/>
    <col min="10" max="10" width="2" style="1" customWidth="1"/>
    <col min="11" max="11" width="11.42578125" style="1" customWidth="1"/>
    <col min="12" max="12" width="37.140625" style="1" customWidth="1"/>
    <col min="13" max="16384" width="9.140625" style="1"/>
  </cols>
  <sheetData>
    <row r="1" spans="1:14" ht="18" x14ac:dyDescent="0.25">
      <c r="A1" s="90"/>
    </row>
    <row r="3" spans="1:14" ht="15" x14ac:dyDescent="0.2">
      <c r="A3" s="89" t="s">
        <v>102</v>
      </c>
    </row>
    <row r="5" spans="1:14" s="26" customFormat="1" ht="12.75" customHeight="1" x14ac:dyDescent="0.2">
      <c r="A5" s="87" t="s">
        <v>101</v>
      </c>
      <c r="B5" s="87" t="s">
        <v>100</v>
      </c>
      <c r="C5" s="86" t="s">
        <v>99</v>
      </c>
      <c r="D5" s="88"/>
      <c r="E5" s="87" t="s">
        <v>98</v>
      </c>
      <c r="F5" s="86" t="s">
        <v>97</v>
      </c>
      <c r="G5" s="1"/>
      <c r="H5" s="1"/>
      <c r="I5" s="1"/>
      <c r="J5" s="1"/>
      <c r="K5" s="1"/>
      <c r="L5" s="1"/>
    </row>
    <row r="6" spans="1:14" s="26" customFormat="1" ht="89.25" x14ac:dyDescent="0.2">
      <c r="A6" s="85">
        <v>43181</v>
      </c>
      <c r="B6" s="84" t="s">
        <v>879</v>
      </c>
      <c r="C6" s="83"/>
      <c r="D6" s="52"/>
      <c r="E6" s="83"/>
      <c r="F6" s="75" t="s">
        <v>880</v>
      </c>
      <c r="G6" s="1"/>
      <c r="H6" s="1"/>
      <c r="I6" s="1"/>
      <c r="J6" s="1"/>
      <c r="K6" s="1"/>
      <c r="L6" s="1"/>
    </row>
    <row r="7" spans="1:14" s="26" customFormat="1" ht="15.75" customHeight="1" x14ac:dyDescent="0.2">
      <c r="A7" s="82"/>
      <c r="B7" s="81"/>
      <c r="C7" s="80"/>
      <c r="D7" s="52"/>
      <c r="E7" s="80"/>
      <c r="F7" s="75"/>
      <c r="G7" s="1"/>
      <c r="H7" s="1"/>
      <c r="I7" s="1"/>
      <c r="J7" s="1"/>
      <c r="K7" s="1"/>
      <c r="L7" s="1"/>
    </row>
    <row r="8" spans="1:14" s="26" customFormat="1" ht="15.75" customHeight="1" x14ac:dyDescent="0.2">
      <c r="A8" s="79"/>
      <c r="B8" s="78"/>
      <c r="C8" s="77"/>
      <c r="D8" s="52"/>
      <c r="E8" s="76"/>
      <c r="F8" s="75"/>
      <c r="G8" s="1"/>
      <c r="H8" s="1"/>
      <c r="I8" s="1"/>
      <c r="J8" s="1"/>
      <c r="K8" s="1"/>
      <c r="L8" s="1"/>
    </row>
    <row r="9" spans="1:14" s="26" customFormat="1" ht="20.25" customHeight="1" x14ac:dyDescent="0.2">
      <c r="A9" s="74"/>
      <c r="B9" s="73"/>
      <c r="C9" s="119"/>
      <c r="D9" s="52"/>
      <c r="E9" s="72"/>
      <c r="F9" s="72"/>
      <c r="G9" s="1"/>
      <c r="H9" s="1"/>
      <c r="I9" s="1"/>
      <c r="J9" s="1"/>
      <c r="K9" s="1"/>
      <c r="L9" s="1"/>
    </row>
    <row r="10" spans="1:14" s="65" customFormat="1" ht="15" x14ac:dyDescent="0.25">
      <c r="A10" s="63" t="s">
        <v>96</v>
      </c>
      <c r="B10" s="70"/>
      <c r="C10" s="69"/>
      <c r="D10" s="69"/>
      <c r="E10" s="63" t="s">
        <v>95</v>
      </c>
      <c r="F10" s="68"/>
      <c r="G10" s="13"/>
      <c r="H10" s="67"/>
      <c r="I10" s="67"/>
      <c r="J10" s="67"/>
      <c r="K10" s="67"/>
      <c r="L10" s="67"/>
      <c r="M10" s="66"/>
      <c r="N10" s="66"/>
    </row>
    <row r="11" spans="1:14" s="65" customFormat="1" ht="15" x14ac:dyDescent="0.25">
      <c r="A11" s="71"/>
      <c r="B11" s="70"/>
      <c r="C11" s="69"/>
      <c r="D11" s="69"/>
      <c r="E11" s="63" t="s">
        <v>94</v>
      </c>
      <c r="F11" s="68"/>
      <c r="G11" s="13"/>
      <c r="H11" s="67"/>
      <c r="I11" s="67"/>
      <c r="J11" s="67"/>
      <c r="K11" s="67"/>
      <c r="L11" s="67"/>
      <c r="M11" s="66"/>
      <c r="N11" s="66"/>
    </row>
    <row r="12" spans="1:14" s="26" customFormat="1" ht="14.25" customHeight="1" x14ac:dyDescent="0.2">
      <c r="A12" s="121" t="s">
        <v>22</v>
      </c>
      <c r="B12" s="61" t="s">
        <v>93</v>
      </c>
      <c r="C12" s="55"/>
      <c r="D12" s="55"/>
      <c r="E12" s="217" t="str">
        <f>HYPERLINK("\\epobclstr.nhswales.wales.nhs\Observatory\Health Intelligence\Method\Presenting data\20090202_GuidelinesForPresentingData_HCGD_v2a.doc", "Charts (3); tables (4); maps (5); implementation guide (6)")</f>
        <v>Charts (3); tables (4); maps (5); implementation guide (6)</v>
      </c>
      <c r="F12" s="217"/>
      <c r="G12" s="1"/>
      <c r="H12" s="1"/>
      <c r="I12" s="1"/>
      <c r="J12" s="1"/>
      <c r="K12" s="1"/>
      <c r="L12" s="1"/>
    </row>
    <row r="13" spans="1:14" s="26" customFormat="1" ht="14.25" customHeight="1" x14ac:dyDescent="0.2">
      <c r="A13" s="121" t="s">
        <v>92</v>
      </c>
      <c r="B13" s="61" t="s">
        <v>91</v>
      </c>
      <c r="C13" s="55"/>
      <c r="D13" s="55"/>
      <c r="E13" s="55"/>
      <c r="F13" s="58"/>
      <c r="G13" s="23"/>
      <c r="H13" s="1"/>
      <c r="I13" s="1"/>
      <c r="J13" s="1"/>
      <c r="K13" s="1"/>
      <c r="L13" s="1"/>
    </row>
    <row r="14" spans="1:14" s="26" customFormat="1" ht="14.25" customHeight="1" x14ac:dyDescent="0.2">
      <c r="A14" s="64" t="s">
        <v>90</v>
      </c>
      <c r="B14" s="61" t="s">
        <v>89</v>
      </c>
      <c r="C14" s="55"/>
      <c r="D14" s="55"/>
      <c r="E14" s="63" t="s">
        <v>88</v>
      </c>
      <c r="F14" s="58"/>
      <c r="G14" s="1"/>
      <c r="H14" s="1"/>
      <c r="I14" s="1"/>
      <c r="J14" s="1"/>
      <c r="K14" s="1"/>
      <c r="L14" s="1"/>
    </row>
    <row r="15" spans="1:14" s="26" customFormat="1" ht="14.25" customHeight="1" x14ac:dyDescent="0.2">
      <c r="A15" s="62" t="s">
        <v>87</v>
      </c>
      <c r="B15" s="61" t="s">
        <v>86</v>
      </c>
      <c r="C15" s="55"/>
      <c r="D15" s="55"/>
      <c r="E15" s="60" t="str">
        <f>HYPERLINK("\\ryt6bsrvfil0001\observatory\Health Intelligence\Method\Quality Assurance\20100408_ReadmeFormatting_HC_v0a.ppt", "Readme")</f>
        <v>Readme</v>
      </c>
      <c r="F15" s="58"/>
      <c r="G15" s="1"/>
      <c r="H15" s="1"/>
      <c r="I15" s="1"/>
      <c r="J15" s="1"/>
      <c r="K15" s="1"/>
      <c r="L15" s="1"/>
    </row>
    <row r="16" spans="1:14" s="26" customFormat="1" ht="14.25" customHeight="1" x14ac:dyDescent="0.2">
      <c r="A16" s="121" t="s">
        <v>85</v>
      </c>
      <c r="B16" s="59" t="s">
        <v>84</v>
      </c>
      <c r="C16" s="55"/>
      <c r="D16" s="55"/>
      <c r="E16" s="58"/>
      <c r="F16" s="58"/>
      <c r="G16" s="1"/>
      <c r="H16" s="1"/>
      <c r="I16" s="1"/>
      <c r="J16" s="1"/>
      <c r="K16" s="1"/>
      <c r="L16" s="1"/>
    </row>
    <row r="17" spans="1:12" s="50" customFormat="1" ht="15" x14ac:dyDescent="0.2">
      <c r="A17" s="57"/>
      <c r="B17" s="56"/>
      <c r="C17" s="56"/>
      <c r="D17" s="56"/>
      <c r="E17" s="55"/>
      <c r="F17" s="54"/>
      <c r="G17" s="1"/>
      <c r="H17" s="1"/>
      <c r="I17" s="1"/>
      <c r="J17" s="1"/>
      <c r="K17" s="1"/>
      <c r="L17" s="1"/>
    </row>
    <row r="18" spans="1:12" s="50" customFormat="1" ht="15" x14ac:dyDescent="0.2">
      <c r="A18" s="53"/>
      <c r="B18" s="2"/>
      <c r="C18" s="2"/>
      <c r="D18" s="2"/>
      <c r="E18" s="52"/>
      <c r="F18" s="52"/>
      <c r="G18" s="51"/>
      <c r="H18" s="51"/>
      <c r="I18" s="51"/>
      <c r="J18" s="51"/>
      <c r="K18" s="51"/>
      <c r="L18" s="51"/>
    </row>
    <row r="19" spans="1:12" s="26" customFormat="1" ht="15" x14ac:dyDescent="0.2">
      <c r="A19" s="49" t="s">
        <v>83</v>
      </c>
      <c r="B19" s="48"/>
      <c r="C19" s="6"/>
      <c r="D19" s="6"/>
      <c r="E19" s="6"/>
      <c r="F19" s="6"/>
      <c r="G19" s="1"/>
      <c r="H19" s="1"/>
      <c r="I19" s="1"/>
      <c r="J19" s="1"/>
      <c r="K19" s="1"/>
      <c r="L19" s="1"/>
    </row>
    <row r="20" spans="1:12" s="26" customFormat="1" ht="6" customHeight="1" x14ac:dyDescent="0.2">
      <c r="A20" s="43"/>
      <c r="B20" s="124"/>
      <c r="C20" s="6"/>
      <c r="D20" s="6"/>
      <c r="E20" s="6"/>
      <c r="F20" s="6"/>
      <c r="G20" s="1"/>
      <c r="H20" s="1"/>
      <c r="I20" s="1"/>
      <c r="J20" s="1"/>
      <c r="K20" s="1"/>
      <c r="L20" s="1"/>
    </row>
    <row r="21" spans="1:12" s="26" customFormat="1" x14ac:dyDescent="0.2">
      <c r="A21" s="8" t="s">
        <v>82</v>
      </c>
      <c r="B21" s="8"/>
      <c r="C21" s="7" t="s">
        <v>20</v>
      </c>
      <c r="D21" s="6"/>
      <c r="E21" s="215" t="s">
        <v>19</v>
      </c>
      <c r="F21" s="215"/>
      <c r="G21" s="1"/>
      <c r="H21" s="1"/>
      <c r="I21" s="1"/>
      <c r="J21" s="1"/>
      <c r="K21" s="1"/>
      <c r="L21" s="1"/>
    </row>
    <row r="22" spans="1:12" s="26" customFormat="1" x14ac:dyDescent="0.2">
      <c r="A22" s="43"/>
      <c r="B22" s="48"/>
      <c r="C22" s="6"/>
      <c r="D22" s="6"/>
      <c r="E22" s="6"/>
      <c r="F22" s="6"/>
      <c r="G22" s="1"/>
      <c r="H22" s="1"/>
      <c r="I22" s="1"/>
      <c r="J22" s="1"/>
      <c r="K22" s="1"/>
      <c r="L22" s="1"/>
    </row>
    <row r="23" spans="1:12" s="26" customFormat="1" x14ac:dyDescent="0.2">
      <c r="A23" s="15" t="s">
        <v>64</v>
      </c>
      <c r="B23" s="25" t="s">
        <v>151</v>
      </c>
      <c r="C23" s="121" t="s">
        <v>22</v>
      </c>
      <c r="D23" s="6"/>
      <c r="E23" s="214"/>
      <c r="F23" s="214"/>
      <c r="G23" s="1"/>
      <c r="H23" s="1"/>
      <c r="I23" s="1"/>
      <c r="J23" s="1"/>
      <c r="K23" s="1"/>
      <c r="L23" s="1"/>
    </row>
    <row r="24" spans="1:12" x14ac:dyDescent="0.2">
      <c r="A24" s="96"/>
      <c r="B24" s="96"/>
      <c r="E24" s="214"/>
      <c r="F24" s="214"/>
    </row>
    <row r="25" spans="1:12" ht="17.25" customHeight="1" x14ac:dyDescent="0.2">
      <c r="A25" s="29" t="s">
        <v>150</v>
      </c>
      <c r="B25" s="28" t="s">
        <v>149</v>
      </c>
      <c r="C25" s="121" t="s">
        <v>22</v>
      </c>
      <c r="E25" s="214"/>
      <c r="F25" s="214"/>
    </row>
    <row r="26" spans="1:12" s="26" customFormat="1" ht="38.25" x14ac:dyDescent="0.2">
      <c r="A26" s="11"/>
      <c r="B26" s="12" t="s">
        <v>148</v>
      </c>
      <c r="C26" s="121" t="s">
        <v>22</v>
      </c>
      <c r="D26" s="6"/>
      <c r="E26" s="214"/>
      <c r="F26" s="214"/>
      <c r="G26" s="1"/>
      <c r="H26" s="1"/>
      <c r="I26" s="1"/>
      <c r="J26" s="1"/>
      <c r="K26" s="1"/>
      <c r="L26" s="1"/>
    </row>
    <row r="27" spans="1:12" s="26" customFormat="1" ht="25.5" x14ac:dyDescent="0.2">
      <c r="A27" s="11"/>
      <c r="B27" s="12" t="s">
        <v>147</v>
      </c>
      <c r="C27" s="121"/>
      <c r="D27" s="6"/>
      <c r="E27" s="214"/>
      <c r="F27" s="214"/>
      <c r="G27" s="1"/>
      <c r="H27" s="1"/>
      <c r="I27" s="1"/>
      <c r="J27" s="1"/>
      <c r="K27" s="1"/>
      <c r="L27" s="1"/>
    </row>
    <row r="28" spans="1:12" s="26" customFormat="1" ht="33.75" x14ac:dyDescent="0.2">
      <c r="A28" s="11"/>
      <c r="B28" s="12" t="s">
        <v>146</v>
      </c>
      <c r="C28" s="121" t="s">
        <v>22</v>
      </c>
      <c r="D28" s="6"/>
      <c r="E28" s="214"/>
      <c r="F28" s="214"/>
      <c r="G28" s="1"/>
      <c r="H28" s="1"/>
      <c r="I28" s="1"/>
      <c r="J28" s="1"/>
      <c r="K28" s="1"/>
      <c r="L28" s="1"/>
    </row>
    <row r="29" spans="1:12" s="26" customFormat="1" ht="38.25" x14ac:dyDescent="0.2">
      <c r="A29" s="125"/>
      <c r="B29" s="126" t="s">
        <v>230</v>
      </c>
      <c r="C29" s="121" t="s">
        <v>22</v>
      </c>
      <c r="D29" s="6"/>
      <c r="E29" s="214"/>
      <c r="F29" s="214"/>
      <c r="G29" s="1"/>
      <c r="H29" s="1"/>
      <c r="I29" s="1"/>
      <c r="J29" s="1"/>
      <c r="K29" s="1"/>
      <c r="L29" s="1"/>
    </row>
    <row r="30" spans="1:12" s="26" customFormat="1" x14ac:dyDescent="0.2">
      <c r="A30" s="11"/>
      <c r="B30" s="127" t="s">
        <v>231</v>
      </c>
      <c r="C30" s="121"/>
      <c r="D30" s="6"/>
      <c r="E30" s="214"/>
      <c r="F30" s="214"/>
      <c r="G30" s="1"/>
      <c r="H30" s="1"/>
      <c r="I30" s="1"/>
      <c r="J30" s="1"/>
      <c r="K30" s="1"/>
      <c r="L30" s="1"/>
    </row>
    <row r="31" spans="1:12" s="26" customFormat="1" ht="12.75" customHeight="1" x14ac:dyDescent="0.2">
      <c r="A31" s="11"/>
      <c r="B31" s="128" t="s">
        <v>232</v>
      </c>
      <c r="C31" s="121" t="s">
        <v>22</v>
      </c>
      <c r="D31" s="6"/>
      <c r="E31" s="214"/>
      <c r="F31" s="214"/>
      <c r="G31" s="1"/>
      <c r="H31" s="1"/>
      <c r="I31" s="1"/>
      <c r="J31" s="1"/>
      <c r="K31" s="1"/>
      <c r="L31" s="1"/>
    </row>
    <row r="32" spans="1:12" s="26" customFormat="1" x14ac:dyDescent="0.2">
      <c r="A32" s="11"/>
      <c r="B32" s="128" t="s">
        <v>233</v>
      </c>
      <c r="C32" s="121"/>
      <c r="D32" s="6"/>
      <c r="E32" s="214"/>
      <c r="F32" s="214"/>
      <c r="G32" s="1"/>
      <c r="H32" s="1"/>
      <c r="I32" s="1"/>
      <c r="J32" s="1"/>
      <c r="K32" s="1"/>
      <c r="L32" s="1"/>
    </row>
    <row r="33" spans="1:12" s="26" customFormat="1" x14ac:dyDescent="0.2">
      <c r="A33" s="11"/>
      <c r="B33" s="129" t="s">
        <v>234</v>
      </c>
      <c r="C33" s="121" t="s">
        <v>22</v>
      </c>
      <c r="D33" s="6"/>
      <c r="E33" s="214"/>
      <c r="F33" s="214"/>
      <c r="G33" s="1"/>
      <c r="H33" s="1"/>
      <c r="I33" s="1"/>
      <c r="J33" s="1"/>
      <c r="K33" s="1"/>
      <c r="L33" s="1"/>
    </row>
    <row r="34" spans="1:12" s="26" customFormat="1" ht="12.75" customHeight="1" x14ac:dyDescent="0.2">
      <c r="A34" s="11"/>
      <c r="B34" s="129" t="s">
        <v>235</v>
      </c>
      <c r="C34" s="121" t="s">
        <v>22</v>
      </c>
      <c r="D34" s="6"/>
      <c r="E34" s="214"/>
      <c r="F34" s="214"/>
      <c r="G34" s="1"/>
      <c r="H34" s="1"/>
      <c r="I34" s="1"/>
      <c r="J34" s="1"/>
      <c r="K34" s="1"/>
      <c r="L34" s="1"/>
    </row>
    <row r="35" spans="1:12" s="26" customFormat="1" x14ac:dyDescent="0.2">
      <c r="A35" s="11"/>
      <c r="B35" s="129" t="s">
        <v>236</v>
      </c>
      <c r="C35" s="121" t="s">
        <v>22</v>
      </c>
      <c r="D35" s="6"/>
      <c r="E35" s="214"/>
      <c r="F35" s="214"/>
      <c r="G35" s="1"/>
      <c r="H35" s="1"/>
      <c r="I35" s="1"/>
      <c r="J35" s="1"/>
      <c r="K35" s="1"/>
      <c r="L35" s="1"/>
    </row>
    <row r="36" spans="1:12" s="26" customFormat="1" x14ac:dyDescent="0.2">
      <c r="A36" s="11"/>
      <c r="B36" s="129" t="s">
        <v>237</v>
      </c>
      <c r="C36" s="121" t="s">
        <v>22</v>
      </c>
      <c r="D36" s="6"/>
      <c r="E36" s="214"/>
      <c r="F36" s="214"/>
      <c r="G36" s="1"/>
      <c r="H36" s="1"/>
      <c r="I36" s="1"/>
      <c r="J36" s="1"/>
      <c r="K36" s="1"/>
      <c r="L36" s="1"/>
    </row>
    <row r="37" spans="1:12" s="26" customFormat="1" x14ac:dyDescent="0.2">
      <c r="A37" s="11"/>
      <c r="B37" s="127" t="str">
        <f>HYPERLINK("\\ryt6bsrvfil0001\observatory\Communications\Website\Publishing and quality control\Checklists\20160517_FileNaming_Web_AD_v1.doc","- rename file as per the web file naming convention")</f>
        <v>- rename file as per the web file naming convention</v>
      </c>
      <c r="C37" s="218" t="s">
        <v>22</v>
      </c>
      <c r="D37" s="6"/>
      <c r="E37" s="214"/>
      <c r="F37" s="214"/>
      <c r="G37" s="1"/>
      <c r="H37" s="1"/>
      <c r="I37" s="1"/>
      <c r="J37" s="1"/>
      <c r="K37" s="1"/>
      <c r="L37" s="1"/>
    </row>
    <row r="38" spans="1:12" s="26" customFormat="1" ht="25.5" x14ac:dyDescent="0.2">
      <c r="A38" s="11"/>
      <c r="B38" s="95" t="s">
        <v>145</v>
      </c>
      <c r="C38" s="218"/>
      <c r="D38" s="6"/>
      <c r="E38" s="214"/>
      <c r="F38" s="214"/>
      <c r="G38" s="1"/>
      <c r="H38" s="1"/>
      <c r="I38" s="1"/>
      <c r="J38" s="1"/>
      <c r="K38" s="1"/>
      <c r="L38" s="1"/>
    </row>
    <row r="39" spans="1:12" s="26" customFormat="1" ht="29.25" customHeight="1" x14ac:dyDescent="0.2">
      <c r="A39" s="15"/>
      <c r="B39" s="14" t="s">
        <v>144</v>
      </c>
      <c r="C39" s="121" t="s">
        <v>22</v>
      </c>
      <c r="D39" s="6"/>
      <c r="E39" s="214"/>
      <c r="F39" s="214"/>
      <c r="G39" s="1"/>
      <c r="H39" s="1"/>
      <c r="I39" s="1"/>
      <c r="J39" s="1"/>
      <c r="K39" s="1"/>
      <c r="L39" s="1"/>
    </row>
    <row r="40" spans="1:12" x14ac:dyDescent="0.2">
      <c r="A40" s="5"/>
      <c r="B40" s="5"/>
      <c r="C40" s="4"/>
      <c r="D40" s="4"/>
      <c r="E40" s="214"/>
      <c r="F40" s="214"/>
    </row>
    <row r="41" spans="1:12" x14ac:dyDescent="0.2">
      <c r="A41" s="15" t="s">
        <v>23</v>
      </c>
      <c r="B41" s="14"/>
      <c r="C41" s="121" t="s">
        <v>22</v>
      </c>
      <c r="D41" s="6"/>
      <c r="E41" s="214"/>
      <c r="F41" s="214"/>
    </row>
    <row r="42" spans="1:12" s="13" customFormat="1" x14ac:dyDescent="0.2">
      <c r="A42" s="11"/>
      <c r="B42" s="12"/>
      <c r="C42" s="121" t="s">
        <v>22</v>
      </c>
      <c r="D42" s="6"/>
      <c r="E42" s="214"/>
      <c r="F42" s="214"/>
      <c r="G42" s="1"/>
      <c r="H42" s="1"/>
      <c r="I42" s="1"/>
      <c r="J42" s="1"/>
      <c r="K42" s="1"/>
      <c r="L42" s="1"/>
    </row>
    <row r="43" spans="1:12" x14ac:dyDescent="0.2">
      <c r="A43" s="11"/>
      <c r="B43" s="12"/>
      <c r="C43" s="121" t="s">
        <v>22</v>
      </c>
      <c r="D43" s="6"/>
      <c r="E43" s="214"/>
      <c r="F43" s="214"/>
    </row>
    <row r="44" spans="1:12" x14ac:dyDescent="0.2">
      <c r="A44" s="11"/>
      <c r="B44" s="10"/>
      <c r="C44" s="2"/>
      <c r="D44" s="6"/>
      <c r="E44" s="120"/>
      <c r="F44" s="120"/>
    </row>
    <row r="49" spans="1:3" ht="14.25" x14ac:dyDescent="0.2">
      <c r="A49" s="94" t="s">
        <v>143</v>
      </c>
    </row>
    <row r="51" spans="1:3" x14ac:dyDescent="0.2">
      <c r="A51" s="92" t="s">
        <v>142</v>
      </c>
      <c r="C51" s="91" t="s">
        <v>111</v>
      </c>
    </row>
    <row r="52" spans="1:3" x14ac:dyDescent="0.2">
      <c r="A52" s="130" t="s">
        <v>238</v>
      </c>
      <c r="B52" s="130"/>
      <c r="C52" s="91"/>
    </row>
    <row r="53" spans="1:3" x14ac:dyDescent="0.2">
      <c r="A53" s="130" t="s">
        <v>239</v>
      </c>
      <c r="B53" s="130"/>
      <c r="C53" s="91"/>
    </row>
    <row r="54" spans="1:3" x14ac:dyDescent="0.2">
      <c r="A54" s="1" t="s">
        <v>141</v>
      </c>
    </row>
    <row r="55" spans="1:3" x14ac:dyDescent="0.2">
      <c r="A55" s="131" t="s">
        <v>140</v>
      </c>
    </row>
    <row r="57" spans="1:3" x14ac:dyDescent="0.2">
      <c r="A57" s="92" t="s">
        <v>139</v>
      </c>
      <c r="C57" s="91"/>
    </row>
    <row r="58" spans="1:3" x14ac:dyDescent="0.2">
      <c r="A58" s="1" t="s">
        <v>108</v>
      </c>
    </row>
    <row r="59" spans="1:3" x14ac:dyDescent="0.2">
      <c r="A59" s="1" t="s">
        <v>138</v>
      </c>
    </row>
    <row r="60" spans="1:3" x14ac:dyDescent="0.2">
      <c r="A60" s="1" t="s">
        <v>137</v>
      </c>
    </row>
    <row r="61" spans="1:3" x14ac:dyDescent="0.2">
      <c r="A61" s="1" t="s">
        <v>136</v>
      </c>
    </row>
    <row r="62" spans="1:3" x14ac:dyDescent="0.2">
      <c r="A62" s="1" t="s">
        <v>135</v>
      </c>
    </row>
    <row r="64" spans="1:3" x14ac:dyDescent="0.2">
      <c r="A64" s="92" t="s">
        <v>134</v>
      </c>
      <c r="C64" s="91"/>
    </row>
    <row r="65" spans="1:3" x14ac:dyDescent="0.2">
      <c r="A65" s="1" t="s">
        <v>133</v>
      </c>
    </row>
    <row r="66" spans="1:3" x14ac:dyDescent="0.2">
      <c r="A66" s="1" t="s">
        <v>132</v>
      </c>
    </row>
    <row r="67" spans="1:3" x14ac:dyDescent="0.2">
      <c r="A67" s="1" t="s">
        <v>131</v>
      </c>
    </row>
    <row r="68" spans="1:3" x14ac:dyDescent="0.2">
      <c r="A68" s="1" t="s">
        <v>130</v>
      </c>
    </row>
    <row r="70" spans="1:3" x14ac:dyDescent="0.2">
      <c r="A70" s="92" t="s">
        <v>129</v>
      </c>
      <c r="C70" s="91" t="s">
        <v>111</v>
      </c>
    </row>
    <row r="71" spans="1:3" x14ac:dyDescent="0.2">
      <c r="A71" s="1" t="s">
        <v>128</v>
      </c>
    </row>
    <row r="72" spans="1:3" x14ac:dyDescent="0.2">
      <c r="A72" s="93" t="s">
        <v>127</v>
      </c>
    </row>
    <row r="73" spans="1:3" x14ac:dyDescent="0.2">
      <c r="A73" s="93" t="s">
        <v>126</v>
      </c>
    </row>
    <row r="74" spans="1:3" x14ac:dyDescent="0.2">
      <c r="A74" s="93" t="s">
        <v>125</v>
      </c>
    </row>
    <row r="75" spans="1:3" x14ac:dyDescent="0.2">
      <c r="A75" s="93" t="s">
        <v>124</v>
      </c>
    </row>
    <row r="76" spans="1:3" x14ac:dyDescent="0.2">
      <c r="A76" s="93" t="s">
        <v>123</v>
      </c>
    </row>
    <row r="77" spans="1:3" x14ac:dyDescent="0.2">
      <c r="A77" s="93" t="s">
        <v>122</v>
      </c>
    </row>
    <row r="78" spans="1:3" x14ac:dyDescent="0.2">
      <c r="A78" s="93" t="s">
        <v>118</v>
      </c>
    </row>
    <row r="79" spans="1:3" x14ac:dyDescent="0.2">
      <c r="A79" s="93" t="s">
        <v>121</v>
      </c>
    </row>
    <row r="80" spans="1:3" x14ac:dyDescent="0.2">
      <c r="A80" s="93" t="s">
        <v>120</v>
      </c>
    </row>
    <row r="81" spans="1:3" x14ac:dyDescent="0.2">
      <c r="A81" s="93" t="s">
        <v>114</v>
      </c>
    </row>
    <row r="82" spans="1:3" x14ac:dyDescent="0.2">
      <c r="A82" s="93" t="s">
        <v>113</v>
      </c>
    </row>
    <row r="84" spans="1:3" x14ac:dyDescent="0.2">
      <c r="A84" s="92" t="s">
        <v>119</v>
      </c>
    </row>
    <row r="85" spans="1:3" x14ac:dyDescent="0.2">
      <c r="A85" s="1" t="s">
        <v>118</v>
      </c>
    </row>
    <row r="86" spans="1:3" x14ac:dyDescent="0.2">
      <c r="A86" s="1" t="s">
        <v>117</v>
      </c>
    </row>
    <row r="87" spans="1:3" x14ac:dyDescent="0.2">
      <c r="A87" s="1" t="s">
        <v>116</v>
      </c>
    </row>
    <row r="88" spans="1:3" x14ac:dyDescent="0.2">
      <c r="A88" s="1" t="s">
        <v>115</v>
      </c>
    </row>
    <row r="89" spans="1:3" x14ac:dyDescent="0.2">
      <c r="A89" s="1" t="s">
        <v>114</v>
      </c>
    </row>
    <row r="90" spans="1:3" x14ac:dyDescent="0.2">
      <c r="A90" s="1" t="s">
        <v>113</v>
      </c>
    </row>
    <row r="91" spans="1:3" x14ac:dyDescent="0.2">
      <c r="A91" s="92"/>
    </row>
    <row r="92" spans="1:3" x14ac:dyDescent="0.2">
      <c r="A92" s="92" t="s">
        <v>112</v>
      </c>
      <c r="C92" s="91" t="s">
        <v>111</v>
      </c>
    </row>
    <row r="93" spans="1:3" x14ac:dyDescent="0.2">
      <c r="A93" s="1" t="s">
        <v>108</v>
      </c>
    </row>
    <row r="94" spans="1:3" x14ac:dyDescent="0.2">
      <c r="A94" s="1" t="s">
        <v>107</v>
      </c>
    </row>
    <row r="95" spans="1:3" x14ac:dyDescent="0.2">
      <c r="A95" s="1" t="s">
        <v>106</v>
      </c>
    </row>
    <row r="96" spans="1:3" x14ac:dyDescent="0.2">
      <c r="A96" s="1" t="s">
        <v>110</v>
      </c>
    </row>
    <row r="97" spans="1:3" x14ac:dyDescent="0.2">
      <c r="A97" s="1" t="s">
        <v>104</v>
      </c>
    </row>
    <row r="99" spans="1:3" x14ac:dyDescent="0.2">
      <c r="A99" s="92" t="s">
        <v>109</v>
      </c>
      <c r="C99" s="91"/>
    </row>
    <row r="100" spans="1:3" x14ac:dyDescent="0.2">
      <c r="A100" s="1" t="s">
        <v>108</v>
      </c>
    </row>
    <row r="101" spans="1:3" x14ac:dyDescent="0.2">
      <c r="A101" s="1" t="s">
        <v>107</v>
      </c>
    </row>
    <row r="102" spans="1:3" x14ac:dyDescent="0.2">
      <c r="A102" s="1" t="s">
        <v>106</v>
      </c>
    </row>
    <row r="103" spans="1:3" x14ac:dyDescent="0.2">
      <c r="A103" s="1" t="s">
        <v>105</v>
      </c>
    </row>
    <row r="104" spans="1:3" x14ac:dyDescent="0.2">
      <c r="A104" s="1" t="s">
        <v>104</v>
      </c>
    </row>
    <row r="106" spans="1:3" x14ac:dyDescent="0.2">
      <c r="A106" s="91"/>
    </row>
  </sheetData>
  <mergeCells count="24">
    <mergeCell ref="E32:F32"/>
    <mergeCell ref="E12:F12"/>
    <mergeCell ref="E21:F21"/>
    <mergeCell ref="E23:F23"/>
    <mergeCell ref="E24:F24"/>
    <mergeCell ref="E25:F25"/>
    <mergeCell ref="E26:F26"/>
    <mergeCell ref="E27:F27"/>
    <mergeCell ref="E28:F28"/>
    <mergeCell ref="E29:F29"/>
    <mergeCell ref="E30:F30"/>
    <mergeCell ref="E31:F31"/>
    <mergeCell ref="E33:F33"/>
    <mergeCell ref="E34:F34"/>
    <mergeCell ref="E35:F35"/>
    <mergeCell ref="E36:F36"/>
    <mergeCell ref="C37:C38"/>
    <mergeCell ref="E37:F37"/>
    <mergeCell ref="E38:F38"/>
    <mergeCell ref="E39:F39"/>
    <mergeCell ref="E40:F40"/>
    <mergeCell ref="E41:F41"/>
    <mergeCell ref="E42:F42"/>
    <mergeCell ref="E43:F43"/>
  </mergeCells>
  <conditionalFormatting sqref="C41:C44 C23 A12:A16 C25:C39">
    <cfRule type="cellIs" dxfId="3" priority="1" operator="equal">
      <formula>"?"</formula>
    </cfRule>
    <cfRule type="cellIs" dxfId="2" priority="2" stopIfTrue="1" operator="equal">
      <formula>"pass"</formula>
    </cfRule>
    <cfRule type="cellIs" dxfId="1" priority="3" stopIfTrue="1" operator="equal">
      <formula>"review"</formula>
    </cfRule>
    <cfRule type="cellIs" dxfId="0" priority="4" stopIfTrue="1" operator="equal">
      <formula>"corrected"</formula>
    </cfRule>
  </conditionalFormatting>
  <dataValidations count="2">
    <dataValidation type="list" allowBlank="1" showInputMessage="1" showErrorMessage="1" promptTitle="Please pick from drop-down list" prompt="Other entries will not be accepted._x000a_" sqref="C25:C39 C23">
      <formula1>$A$12:$A$16</formula1>
    </dataValidation>
    <dataValidation type="list" allowBlank="1" showInputMessage="1" showErrorMessage="1" promptTitle="Pick from drop-down list" sqref="C41:C43">
      <formula1>$A$12:$A$16</formula1>
    </dataValidation>
  </dataValidations>
  <hyperlinks>
    <hyperlink ref="C51" location="'Publishing QC sheet'!A19" display="Return to QC checklist"/>
    <hyperlink ref="B37" r:id="rId1" display="- rename file as per the web file naming convention"/>
    <hyperlink ref="C70" location="'Publishing QC sheet'!A19" display="Return to QC checklist"/>
    <hyperlink ref="C92" location="'Publishing QC sheet'!A19" display="Return to QC checklist"/>
    <hyperlink ref="B31" location="'Publishing QC sheet'!A62" display="- ensure the spreadsheet has been cleared of metadata"/>
    <hyperlink ref="B32" location="'Publishing QC sheet'!A68" display="- ensure the spreadsheet has been cleared of unnecessary named ranges"/>
    <hyperlink ref="B33" location="'Publishing QC sheet'!A82" display="- protect data and formulae from being accessed"/>
    <hyperlink ref="B34" location="'Publishing QC sheet'!A90" display="- protect workbook and hidden sheets from being reinstated"/>
    <hyperlink ref="B35" location="'Publishing QC sheet'!A97" display="- remove sheet tabs"/>
    <hyperlink ref="B36" location="'Publishing QC sheet'!A104" display="- remove column and row headers"/>
    <hyperlink ref="B30" location="'Publishing QC sheet'!A55" display="- hide all relevant sheets"/>
    <hyperlink ref="B29" location="'Publishing QC sheet'!A55" display="- delete sheets and sections not needed OR not for release (ensure to paste data as values where appropriate) "/>
  </hyperlinks>
  <printOptions gridLines="1"/>
  <pageMargins left="0.74803149606299213" right="0.74803149606299213" top="0.98425196850393704" bottom="0.98425196850393704" header="0.51181102362204722" footer="0.51181102362204722"/>
  <pageSetup paperSize="9" scale="49" orientation="portrait" r:id="rId2"/>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O43"/>
  <sheetViews>
    <sheetView showGridLines="0" zoomScaleNormal="100" workbookViewId="0">
      <selection activeCell="A27" sqref="A27:C27"/>
    </sheetView>
  </sheetViews>
  <sheetFormatPr defaultRowHeight="18" customHeight="1" x14ac:dyDescent="0.15"/>
  <cols>
    <col min="1" max="1" width="4" style="102" customWidth="1"/>
    <col min="2" max="14" width="16.28515625" style="102" customWidth="1"/>
    <col min="15" max="15" width="1.5703125" style="102" customWidth="1"/>
    <col min="16" max="16384" width="9.140625" style="102"/>
  </cols>
  <sheetData>
    <row r="1" spans="1:15" ht="12.75" customHeight="1" x14ac:dyDescent="0.35">
      <c r="A1" s="100"/>
      <c r="B1" s="100"/>
      <c r="C1" s="100"/>
      <c r="D1" s="100"/>
      <c r="E1" s="100"/>
      <c r="F1" s="100"/>
      <c r="G1" s="101"/>
      <c r="H1" s="100"/>
      <c r="I1" s="100"/>
      <c r="J1" s="100"/>
      <c r="K1" s="100"/>
      <c r="L1" s="100"/>
      <c r="M1" s="100"/>
      <c r="N1" s="100"/>
      <c r="O1" s="100"/>
    </row>
    <row r="2" spans="1:15" ht="12.75" customHeight="1" x14ac:dyDescent="0.15">
      <c r="A2" s="100"/>
      <c r="B2" s="100"/>
      <c r="C2" s="100"/>
      <c r="D2" s="100"/>
      <c r="E2" s="100"/>
      <c r="F2" s="100"/>
      <c r="G2" s="100"/>
      <c r="H2" s="100"/>
      <c r="I2" s="100"/>
      <c r="J2" s="100"/>
      <c r="K2" s="100"/>
      <c r="L2" s="100"/>
      <c r="M2" s="100"/>
      <c r="N2" s="100"/>
      <c r="O2" s="100"/>
    </row>
    <row r="3" spans="1:15" ht="12.75" customHeight="1" x14ac:dyDescent="0.15">
      <c r="A3" s="100"/>
      <c r="B3" s="100"/>
      <c r="C3" s="100"/>
      <c r="D3" s="100"/>
      <c r="E3" s="100"/>
      <c r="F3" s="100"/>
      <c r="G3" s="100"/>
      <c r="H3" s="100"/>
      <c r="I3" s="100"/>
      <c r="J3" s="100"/>
      <c r="K3" s="100"/>
      <c r="L3" s="100"/>
      <c r="M3" s="100"/>
      <c r="N3" s="100"/>
      <c r="O3" s="100"/>
    </row>
    <row r="4" spans="1:15" ht="12.75" customHeight="1" x14ac:dyDescent="0.15">
      <c r="A4" s="100"/>
      <c r="B4" s="100"/>
      <c r="C4" s="100"/>
      <c r="D4" s="100"/>
      <c r="E4" s="100"/>
      <c r="F4" s="100"/>
      <c r="G4" s="100"/>
      <c r="H4" s="100"/>
      <c r="I4" s="100"/>
      <c r="J4" s="100"/>
      <c r="K4" s="100"/>
      <c r="L4" s="100"/>
      <c r="M4" s="100"/>
      <c r="N4" s="100"/>
      <c r="O4" s="100"/>
    </row>
    <row r="5" spans="1:15" ht="12.75" customHeight="1" x14ac:dyDescent="0.15">
      <c r="A5" s="100"/>
      <c r="B5" s="100"/>
      <c r="C5" s="100"/>
      <c r="D5" s="100"/>
      <c r="E5" s="100"/>
      <c r="F5" s="100"/>
      <c r="G5" s="100"/>
      <c r="H5" s="100"/>
      <c r="I5" s="100"/>
      <c r="J5" s="100"/>
      <c r="K5" s="100"/>
      <c r="L5" s="100"/>
      <c r="M5" s="100"/>
      <c r="N5" s="100"/>
      <c r="O5" s="100"/>
    </row>
    <row r="6" spans="1:15" ht="12.75" customHeight="1" x14ac:dyDescent="0.15">
      <c r="A6" s="100"/>
      <c r="B6" s="100"/>
      <c r="C6" s="100"/>
      <c r="D6" s="100"/>
      <c r="E6" s="100"/>
      <c r="F6" s="100"/>
      <c r="G6" s="100"/>
      <c r="H6" s="100"/>
      <c r="I6" s="100"/>
      <c r="J6" s="100"/>
      <c r="K6" s="100"/>
      <c r="L6" s="100"/>
      <c r="M6" s="100"/>
      <c r="N6" s="100"/>
      <c r="O6" s="100"/>
    </row>
    <row r="7" spans="1:15" ht="12.75" customHeight="1" x14ac:dyDescent="0.3">
      <c r="B7" s="103"/>
      <c r="C7" s="104"/>
      <c r="D7" s="105"/>
      <c r="E7" s="105"/>
      <c r="F7" s="106"/>
      <c r="G7" s="106"/>
      <c r="H7" s="106"/>
      <c r="I7" s="106"/>
      <c r="J7" s="106"/>
      <c r="K7" s="106"/>
    </row>
    <row r="8" spans="1:15" ht="3.75" customHeight="1" x14ac:dyDescent="0.15">
      <c r="A8" s="100"/>
      <c r="B8" s="107"/>
      <c r="C8" s="108"/>
      <c r="D8" s="109"/>
      <c r="E8" s="109"/>
      <c r="F8" s="100"/>
      <c r="G8" s="100"/>
      <c r="H8" s="100"/>
      <c r="I8" s="100"/>
      <c r="J8" s="100"/>
      <c r="K8" s="100"/>
      <c r="L8" s="100"/>
      <c r="M8" s="100"/>
      <c r="N8" s="100"/>
      <c r="O8" s="100"/>
    </row>
    <row r="9" spans="1:15" ht="27.75" customHeight="1" x14ac:dyDescent="0.15">
      <c r="A9" s="100"/>
      <c r="B9" s="110" t="str">
        <f>B35</f>
        <v>Introduction</v>
      </c>
      <c r="C9" s="111" t="str">
        <f>B36</f>
        <v>Participation</v>
      </c>
      <c r="D9" s="111" t="str">
        <f>B37</f>
        <v>Participation trends</v>
      </c>
      <c r="E9" s="111" t="str">
        <f>B38</f>
        <v>Opt outs</v>
      </c>
      <c r="F9" s="100"/>
      <c r="G9" s="112" t="str">
        <f>B41</f>
        <v>Interpretation guide</v>
      </c>
      <c r="H9" s="111" t="str">
        <f>B42</f>
        <v>How to copy charts &amp; tables</v>
      </c>
      <c r="I9" s="100"/>
      <c r="J9" s="100"/>
      <c r="K9" s="100"/>
      <c r="L9" s="100"/>
      <c r="M9" s="100"/>
      <c r="N9" s="100"/>
      <c r="O9" s="100"/>
    </row>
    <row r="10" spans="1:15" ht="14.25" customHeight="1" x14ac:dyDescent="0.2">
      <c r="B10" s="113"/>
      <c r="C10" s="113"/>
    </row>
    <row r="11" spans="1:15" ht="3.75" customHeight="1" x14ac:dyDescent="0.15">
      <c r="A11" s="100"/>
      <c r="B11" s="109"/>
      <c r="C11" s="114"/>
      <c r="D11" s="109"/>
      <c r="E11" s="109"/>
      <c r="F11" s="100"/>
      <c r="G11" s="100"/>
      <c r="H11" s="100"/>
      <c r="I11" s="100"/>
      <c r="J11" s="100"/>
      <c r="K11" s="100"/>
      <c r="L11" s="100"/>
      <c r="M11" s="100"/>
      <c r="N11" s="100"/>
      <c r="O11" s="100"/>
    </row>
    <row r="12" spans="1:15" ht="27.75" customHeight="1" x14ac:dyDescent="0.15">
      <c r="A12" s="100"/>
      <c r="B12" s="112" t="str">
        <f>B35</f>
        <v>Introduction</v>
      </c>
      <c r="C12" s="110" t="str">
        <f>B36</f>
        <v>Participation</v>
      </c>
      <c r="D12" s="111" t="str">
        <f>B37</f>
        <v>Participation trends</v>
      </c>
      <c r="E12" s="111" t="str">
        <f>B38</f>
        <v>Opt outs</v>
      </c>
      <c r="F12" s="100"/>
      <c r="G12" s="112" t="str">
        <f>B41</f>
        <v>Interpretation guide</v>
      </c>
      <c r="H12" s="111" t="str">
        <f>B42</f>
        <v>How to copy charts &amp; tables</v>
      </c>
      <c r="I12" s="100"/>
      <c r="J12" s="100"/>
      <c r="K12" s="100"/>
      <c r="L12" s="100"/>
      <c r="M12" s="100"/>
      <c r="N12" s="100"/>
      <c r="O12" s="100"/>
    </row>
    <row r="13" spans="1:15" ht="14.25" customHeight="1" x14ac:dyDescent="0.15"/>
    <row r="14" spans="1:15" ht="3.75" customHeight="1" x14ac:dyDescent="0.15">
      <c r="A14" s="100"/>
      <c r="B14" s="109"/>
      <c r="C14" s="109"/>
      <c r="D14" s="114"/>
      <c r="E14" s="109"/>
      <c r="F14" s="100"/>
      <c r="G14" s="100"/>
      <c r="H14" s="100"/>
      <c r="I14" s="100"/>
      <c r="J14" s="100"/>
      <c r="K14" s="100"/>
      <c r="L14" s="100"/>
      <c r="M14" s="100"/>
      <c r="N14" s="100"/>
      <c r="O14" s="100"/>
    </row>
    <row r="15" spans="1:15" ht="27.75" customHeight="1" x14ac:dyDescent="0.15">
      <c r="A15" s="100"/>
      <c r="B15" s="112" t="str">
        <f>B35</f>
        <v>Introduction</v>
      </c>
      <c r="C15" s="111" t="str">
        <f>B36</f>
        <v>Participation</v>
      </c>
      <c r="D15" s="110" t="str">
        <f>B37</f>
        <v>Participation trends</v>
      </c>
      <c r="E15" s="111" t="str">
        <f>B38</f>
        <v>Opt outs</v>
      </c>
      <c r="F15" s="100"/>
      <c r="G15" s="112" t="str">
        <f>B41</f>
        <v>Interpretation guide</v>
      </c>
      <c r="H15" s="111" t="str">
        <f>B42</f>
        <v>How to copy charts &amp; tables</v>
      </c>
      <c r="I15" s="100"/>
      <c r="J15" s="100"/>
      <c r="K15" s="100"/>
      <c r="L15" s="100"/>
      <c r="M15" s="100"/>
      <c r="N15" s="100"/>
      <c r="O15" s="100"/>
    </row>
    <row r="16" spans="1:15" ht="14.25" customHeight="1" x14ac:dyDescent="0.15"/>
    <row r="17" spans="1:15" ht="3.75" customHeight="1" x14ac:dyDescent="0.15">
      <c r="A17" s="100"/>
      <c r="B17" s="109"/>
      <c r="C17" s="109"/>
      <c r="D17" s="109"/>
      <c r="E17" s="114"/>
      <c r="F17" s="100"/>
      <c r="G17" s="100"/>
      <c r="H17" s="100"/>
      <c r="I17" s="100"/>
      <c r="J17" s="100"/>
      <c r="K17" s="100"/>
      <c r="L17" s="100"/>
      <c r="M17" s="100"/>
      <c r="N17" s="100"/>
      <c r="O17" s="100"/>
    </row>
    <row r="18" spans="1:15" ht="27.75" customHeight="1" x14ac:dyDescent="0.15">
      <c r="A18" s="100"/>
      <c r="B18" s="112" t="str">
        <f>B35</f>
        <v>Introduction</v>
      </c>
      <c r="C18" s="111" t="str">
        <f>B36</f>
        <v>Participation</v>
      </c>
      <c r="D18" s="111" t="str">
        <f>B37</f>
        <v>Participation trends</v>
      </c>
      <c r="E18" s="110" t="str">
        <f>B38</f>
        <v>Opt outs</v>
      </c>
      <c r="F18" s="100"/>
      <c r="G18" s="112" t="str">
        <f>B41</f>
        <v>Interpretation guide</v>
      </c>
      <c r="H18" s="111" t="str">
        <f>B42</f>
        <v>How to copy charts &amp; tables</v>
      </c>
      <c r="I18" s="100"/>
      <c r="J18" s="100"/>
      <c r="K18" s="100"/>
      <c r="L18" s="100"/>
      <c r="M18" s="100"/>
      <c r="N18" s="100"/>
      <c r="O18" s="100"/>
    </row>
    <row r="19" spans="1:15" ht="14.25" customHeight="1" x14ac:dyDescent="0.15"/>
    <row r="20" spans="1:15" ht="3.75" customHeight="1" x14ac:dyDescent="0.15">
      <c r="A20" s="100"/>
      <c r="B20" s="109"/>
      <c r="C20" s="109"/>
      <c r="D20" s="109"/>
      <c r="E20" s="109"/>
      <c r="F20" s="100"/>
      <c r="G20" s="100"/>
      <c r="H20" s="100"/>
      <c r="I20" s="100"/>
      <c r="J20" s="100"/>
      <c r="K20" s="100"/>
      <c r="L20" s="100"/>
      <c r="M20" s="100"/>
      <c r="N20" s="100"/>
      <c r="O20" s="100"/>
    </row>
    <row r="21" spans="1:15" ht="27.75" customHeight="1" x14ac:dyDescent="0.15">
      <c r="A21" s="100"/>
      <c r="B21" s="112" t="str">
        <f>B35</f>
        <v>Introduction</v>
      </c>
      <c r="C21" s="111" t="str">
        <f>B36</f>
        <v>Participation</v>
      </c>
      <c r="D21" s="111" t="str">
        <f>B37</f>
        <v>Participation trends</v>
      </c>
      <c r="E21" s="111" t="str">
        <f>B38</f>
        <v>Opt outs</v>
      </c>
      <c r="F21" s="100"/>
      <c r="G21" s="112" t="str">
        <f>B41</f>
        <v>Interpretation guide</v>
      </c>
      <c r="H21" s="111" t="str">
        <f>B42</f>
        <v>How to copy charts &amp; tables</v>
      </c>
      <c r="I21" s="100"/>
      <c r="J21" s="100"/>
      <c r="K21" s="100"/>
      <c r="L21" s="100"/>
      <c r="M21" s="100"/>
      <c r="N21" s="100"/>
      <c r="O21" s="100"/>
    </row>
    <row r="22" spans="1:15" ht="14.25" customHeight="1" x14ac:dyDescent="0.15"/>
    <row r="23" spans="1:15" ht="3.75" customHeight="1" x14ac:dyDescent="0.15">
      <c r="A23" s="100"/>
      <c r="B23" s="109"/>
      <c r="C23" s="109"/>
      <c r="D23" s="109"/>
      <c r="E23" s="109"/>
      <c r="F23" s="100"/>
      <c r="G23" s="100"/>
      <c r="H23" s="100"/>
      <c r="I23" s="100"/>
      <c r="J23" s="100"/>
      <c r="K23" s="100"/>
      <c r="L23" s="100"/>
      <c r="M23" s="100"/>
      <c r="N23" s="100"/>
      <c r="O23" s="100"/>
    </row>
    <row r="24" spans="1:15" ht="27.75" customHeight="1" x14ac:dyDescent="0.15">
      <c r="A24" s="100"/>
      <c r="B24" s="112" t="str">
        <f>B35</f>
        <v>Introduction</v>
      </c>
      <c r="C24" s="111" t="str">
        <f>B36</f>
        <v>Participation</v>
      </c>
      <c r="D24" s="111" t="str">
        <f>B37</f>
        <v>Participation trends</v>
      </c>
      <c r="E24" s="111" t="str">
        <f>B38</f>
        <v>Opt outs</v>
      </c>
      <c r="F24" s="100"/>
      <c r="G24" s="112" t="str">
        <f>B41</f>
        <v>Interpretation guide</v>
      </c>
      <c r="H24" s="111" t="str">
        <f>B42</f>
        <v>How to copy charts &amp; tables</v>
      </c>
      <c r="I24" s="100"/>
      <c r="J24" s="100"/>
      <c r="K24" s="100"/>
      <c r="L24" s="100"/>
      <c r="M24" s="100"/>
      <c r="N24" s="100"/>
      <c r="O24" s="100"/>
    </row>
    <row r="25" spans="1:15" ht="14.25" customHeight="1" x14ac:dyDescent="0.15"/>
    <row r="26" spans="1:15" ht="3.75" customHeight="1" x14ac:dyDescent="0.15">
      <c r="A26" s="100"/>
      <c r="B26" s="109"/>
      <c r="C26" s="109"/>
      <c r="D26" s="109"/>
      <c r="E26" s="109"/>
      <c r="F26" s="100"/>
      <c r="G26" s="114"/>
      <c r="H26" s="100"/>
      <c r="I26" s="100"/>
      <c r="J26" s="100"/>
      <c r="K26" s="100"/>
      <c r="L26" s="100"/>
      <c r="M26" s="100"/>
      <c r="N26" s="100"/>
      <c r="O26" s="100"/>
    </row>
    <row r="27" spans="1:15" ht="27.75" customHeight="1" x14ac:dyDescent="0.15">
      <c r="A27" s="100"/>
      <c r="B27" s="112" t="str">
        <f>B35</f>
        <v>Introduction</v>
      </c>
      <c r="C27" s="111" t="str">
        <f>B36</f>
        <v>Participation</v>
      </c>
      <c r="D27" s="111" t="str">
        <f>B37</f>
        <v>Participation trends</v>
      </c>
      <c r="E27" s="111" t="str">
        <f>B38</f>
        <v>Opt outs</v>
      </c>
      <c r="F27" s="100"/>
      <c r="G27" s="110" t="str">
        <f>B41</f>
        <v>Interpretation guide</v>
      </c>
      <c r="H27" s="111" t="str">
        <f>B42</f>
        <v>How to copy charts &amp; tables</v>
      </c>
      <c r="I27" s="100"/>
      <c r="J27" s="100"/>
      <c r="K27" s="100"/>
      <c r="L27" s="100"/>
      <c r="M27" s="100"/>
      <c r="N27" s="100"/>
      <c r="O27" s="100"/>
    </row>
    <row r="28" spans="1:15" ht="14.25" customHeight="1" x14ac:dyDescent="0.15"/>
    <row r="29" spans="1:15" ht="3.75" customHeight="1" x14ac:dyDescent="0.15">
      <c r="A29" s="100"/>
      <c r="B29" s="109"/>
      <c r="C29" s="109"/>
      <c r="D29" s="109"/>
      <c r="E29" s="109"/>
      <c r="F29" s="100"/>
      <c r="G29" s="100"/>
      <c r="H29" s="114"/>
      <c r="I29" s="100"/>
      <c r="J29" s="100"/>
      <c r="K29" s="100"/>
      <c r="L29" s="100"/>
      <c r="M29" s="100"/>
      <c r="N29" s="100"/>
      <c r="O29" s="100"/>
    </row>
    <row r="30" spans="1:15" ht="27.75" customHeight="1" x14ac:dyDescent="0.15">
      <c r="A30" s="100"/>
      <c r="B30" s="112" t="str">
        <f>B35</f>
        <v>Introduction</v>
      </c>
      <c r="C30" s="111" t="str">
        <f>B36</f>
        <v>Participation</v>
      </c>
      <c r="D30" s="111" t="str">
        <f>B37</f>
        <v>Participation trends</v>
      </c>
      <c r="E30" s="111" t="str">
        <f>B38</f>
        <v>Opt outs</v>
      </c>
      <c r="F30" s="100"/>
      <c r="G30" s="112" t="str">
        <f>B41</f>
        <v>Interpretation guide</v>
      </c>
      <c r="H30" s="110" t="str">
        <f>B42</f>
        <v>How to copy charts &amp; tables</v>
      </c>
      <c r="I30" s="100"/>
      <c r="J30" s="100"/>
      <c r="K30" s="100"/>
      <c r="L30" s="100"/>
      <c r="M30" s="100"/>
      <c r="N30" s="100"/>
      <c r="O30" s="100"/>
    </row>
    <row r="31" spans="1:15" ht="13.5" customHeight="1" x14ac:dyDescent="0.15"/>
    <row r="32" spans="1:15" ht="12.75" customHeight="1" x14ac:dyDescent="0.15">
      <c r="B32" s="115" t="s">
        <v>213</v>
      </c>
      <c r="E32" s="116"/>
      <c r="F32" s="115" t="s">
        <v>214</v>
      </c>
    </row>
    <row r="33" spans="1:9" ht="12.75" customHeight="1" x14ac:dyDescent="0.15">
      <c r="B33" s="117" t="s">
        <v>215</v>
      </c>
    </row>
    <row r="34" spans="1:9" ht="12.75" customHeight="1" x14ac:dyDescent="0.15">
      <c r="B34" s="115" t="s">
        <v>216</v>
      </c>
      <c r="C34" s="118"/>
      <c r="D34" s="118"/>
    </row>
    <row r="35" spans="1:9" ht="12.75" customHeight="1" x14ac:dyDescent="0.15">
      <c r="A35" s="118" t="s">
        <v>217</v>
      </c>
      <c r="B35" s="117" t="s">
        <v>218</v>
      </c>
    </row>
    <row r="36" spans="1:9" ht="12.75" customHeight="1" x14ac:dyDescent="0.15">
      <c r="A36" s="118" t="s">
        <v>219</v>
      </c>
      <c r="B36" s="117" t="s">
        <v>220</v>
      </c>
    </row>
    <row r="37" spans="1:9" ht="12.75" customHeight="1" x14ac:dyDescent="0.15">
      <c r="A37" s="118" t="s">
        <v>221</v>
      </c>
      <c r="B37" s="117" t="s">
        <v>222</v>
      </c>
      <c r="F37" s="115" t="s">
        <v>223</v>
      </c>
      <c r="G37" s="100"/>
      <c r="H37" s="100"/>
      <c r="I37" s="100"/>
    </row>
    <row r="38" spans="1:9" ht="12.75" customHeight="1" x14ac:dyDescent="0.15">
      <c r="A38" s="118" t="s">
        <v>224</v>
      </c>
      <c r="B38" s="117" t="s">
        <v>225</v>
      </c>
    </row>
    <row r="39" spans="1:9" ht="12.75" customHeight="1" x14ac:dyDescent="0.15">
      <c r="A39" s="118" t="s">
        <v>226</v>
      </c>
      <c r="B39" s="117"/>
    </row>
    <row r="40" spans="1:9" ht="12.75" customHeight="1" x14ac:dyDescent="0.15">
      <c r="B40" s="117"/>
    </row>
    <row r="41" spans="1:9" ht="12.75" customHeight="1" x14ac:dyDescent="0.15">
      <c r="B41" s="117" t="s">
        <v>227</v>
      </c>
    </row>
    <row r="42" spans="1:9" ht="12.75" customHeight="1" x14ac:dyDescent="0.15">
      <c r="B42" s="117" t="s">
        <v>228</v>
      </c>
    </row>
    <row r="43" spans="1:9" ht="12.75" customHeight="1" x14ac:dyDescent="0.15"/>
  </sheetData>
  <sheetProtection selectLockedCells="1"/>
  <pageMargins left="0.39370078740157483" right="0.39370078740157483" top="0.74803149606299213" bottom="0.74803149606299213" header="0.31496062992125984" footer="0.31496062992125984"/>
  <pageSetup paperSize="9" scale="59"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9:R33"/>
  <sheetViews>
    <sheetView showGridLines="0" showRowColHeaders="0" tabSelected="1" zoomScaleNormal="100" workbookViewId="0"/>
  </sheetViews>
  <sheetFormatPr defaultRowHeight="15" x14ac:dyDescent="0.25"/>
  <cols>
    <col min="1" max="6" width="9.140625" style="140"/>
    <col min="7" max="7" width="9.140625" style="140" customWidth="1"/>
    <col min="8" max="8" width="9.140625" style="140"/>
    <col min="9" max="9" width="9.140625" style="140" customWidth="1"/>
    <col min="10" max="21" width="9.140625" style="140"/>
    <col min="22" max="22" width="9.140625" style="140" customWidth="1"/>
    <col min="23" max="16384" width="9.140625" style="140"/>
  </cols>
  <sheetData>
    <row r="9" spans="6:7" x14ac:dyDescent="0.25">
      <c r="F9" s="99" t="s">
        <v>878</v>
      </c>
      <c r="G9" s="139"/>
    </row>
    <row r="10" spans="6:7" x14ac:dyDescent="0.25">
      <c r="F10" s="141" t="s">
        <v>203</v>
      </c>
      <c r="G10" s="139"/>
    </row>
    <row r="11" spans="6:7" x14ac:dyDescent="0.25">
      <c r="F11" s="142" t="s">
        <v>204</v>
      </c>
      <c r="G11" s="139"/>
    </row>
    <row r="12" spans="6:7" x14ac:dyDescent="0.25">
      <c r="G12" s="143"/>
    </row>
    <row r="13" spans="6:7" x14ac:dyDescent="0.25">
      <c r="F13" s="141" t="s">
        <v>205</v>
      </c>
      <c r="G13" s="139"/>
    </row>
    <row r="14" spans="6:7" x14ac:dyDescent="0.25">
      <c r="F14" s="144" t="s">
        <v>207</v>
      </c>
      <c r="G14" s="139"/>
    </row>
    <row r="15" spans="6:7" x14ac:dyDescent="0.25">
      <c r="F15" s="144" t="s">
        <v>208</v>
      </c>
      <c r="G15" s="139"/>
    </row>
    <row r="16" spans="6:7" x14ac:dyDescent="0.25">
      <c r="F16" s="144" t="s">
        <v>209</v>
      </c>
      <c r="G16" s="139"/>
    </row>
    <row r="17" spans="1:18" x14ac:dyDescent="0.25">
      <c r="F17" s="144"/>
      <c r="G17" s="139"/>
    </row>
    <row r="18" spans="1:18" x14ac:dyDescent="0.25">
      <c r="F18" s="141" t="s">
        <v>206</v>
      </c>
      <c r="G18" s="139"/>
    </row>
    <row r="19" spans="1:18" x14ac:dyDescent="0.25">
      <c r="G19" s="139"/>
    </row>
    <row r="20" spans="1:18" x14ac:dyDescent="0.25">
      <c r="F20" s="141"/>
      <c r="G20" s="139"/>
    </row>
    <row r="21" spans="1:18" x14ac:dyDescent="0.25">
      <c r="F21" s="145"/>
      <c r="G21" s="139"/>
      <c r="I21" s="146" t="s">
        <v>881</v>
      </c>
    </row>
    <row r="22" spans="1:18" x14ac:dyDescent="0.25">
      <c r="F22" s="147"/>
      <c r="G22" s="139"/>
      <c r="I22" s="146" t="s">
        <v>210</v>
      </c>
    </row>
    <row r="23" spans="1:18" x14ac:dyDescent="0.25">
      <c r="G23" s="99"/>
      <c r="I23" s="148" t="s">
        <v>211</v>
      </c>
    </row>
    <row r="24" spans="1:18" x14ac:dyDescent="0.25">
      <c r="G24" s="99"/>
      <c r="I24" s="146" t="s">
        <v>212</v>
      </c>
    </row>
    <row r="25" spans="1:18" x14ac:dyDescent="0.25">
      <c r="G25" s="143"/>
      <c r="I25" s="146"/>
    </row>
    <row r="26" spans="1:18" x14ac:dyDescent="0.25">
      <c r="G26" s="139"/>
      <c r="I26" s="146"/>
    </row>
    <row r="28" spans="1:18" x14ac:dyDescent="0.25">
      <c r="G28" s="99"/>
    </row>
    <row r="30" spans="1:18" x14ac:dyDescent="0.25">
      <c r="A30" s="145"/>
      <c r="B30" s="145"/>
      <c r="C30" s="145"/>
      <c r="D30" s="145"/>
      <c r="E30" s="145"/>
      <c r="F30" s="145"/>
      <c r="G30" s="145"/>
      <c r="H30" s="145"/>
      <c r="I30" s="145"/>
      <c r="J30" s="145"/>
      <c r="K30" s="145"/>
      <c r="L30" s="145"/>
      <c r="M30" s="145"/>
      <c r="N30" s="145"/>
      <c r="O30" s="145"/>
      <c r="P30" s="145"/>
      <c r="Q30" s="145"/>
      <c r="R30" s="145"/>
    </row>
    <row r="31" spans="1:18" ht="3.75" customHeight="1" x14ac:dyDescent="0.25">
      <c r="A31" s="145"/>
      <c r="B31" s="145"/>
      <c r="C31" s="145"/>
      <c r="D31" s="145"/>
      <c r="E31" s="145"/>
      <c r="F31" s="145"/>
      <c r="G31" s="145"/>
      <c r="H31" s="145"/>
      <c r="I31" s="145"/>
      <c r="J31" s="145"/>
      <c r="K31" s="145"/>
      <c r="L31" s="145"/>
      <c r="M31" s="145"/>
      <c r="N31" s="145"/>
      <c r="O31" s="145"/>
      <c r="P31" s="145"/>
      <c r="Q31" s="145"/>
      <c r="R31" s="145"/>
    </row>
    <row r="32" spans="1:18" ht="27" customHeight="1" x14ac:dyDescent="0.25">
      <c r="A32" s="219"/>
      <c r="B32" s="219"/>
      <c r="C32" s="219"/>
      <c r="D32" s="219"/>
      <c r="E32" s="219"/>
      <c r="F32" s="219"/>
      <c r="G32" s="219"/>
      <c r="H32" s="219"/>
      <c r="I32" s="219"/>
      <c r="J32" s="219"/>
      <c r="K32" s="219"/>
      <c r="L32" s="219"/>
      <c r="M32" s="219"/>
      <c r="N32" s="219"/>
      <c r="O32" s="219"/>
      <c r="P32" s="145"/>
      <c r="Q32" s="145"/>
      <c r="R32" s="145"/>
    </row>
    <row r="33" spans="1:18" ht="15.75" customHeight="1" x14ac:dyDescent="0.25">
      <c r="A33" s="219"/>
      <c r="B33" s="219"/>
      <c r="C33" s="219"/>
      <c r="D33" s="219"/>
      <c r="E33" s="219"/>
      <c r="F33" s="219"/>
      <c r="G33" s="219"/>
      <c r="H33" s="219"/>
      <c r="I33" s="219"/>
      <c r="J33" s="219"/>
      <c r="K33" s="219"/>
      <c r="L33" s="219"/>
      <c r="M33" s="219"/>
      <c r="N33" s="219"/>
      <c r="O33" s="219"/>
      <c r="P33" s="219"/>
      <c r="Q33" s="219"/>
      <c r="R33" s="219"/>
    </row>
  </sheetData>
  <sheetProtection algorithmName="SHA-512" hashValue="gfc/CT0OBl9/hxKX4XDZV+kHdVmdazZ15EoWzT4GT3ahmfToM/ahp/9gDtzD6prQ22ppmTB01uduWFpjoSjEHw==" saltValue="X+8qQNkO3O1ZAHw5uR+QPg==" spinCount="100000" sheet="1" scenarios="1"/>
  <mergeCells count="2">
    <mergeCell ref="A32:O32"/>
    <mergeCell ref="A33:R33"/>
  </mergeCells>
  <hyperlinks>
    <hyperlink ref="F11" r:id="rId1"/>
    <hyperlink ref="I23" r:id="rId2" display="http://www.nationalarchives.gov.uk/doc/open-government-licence/version/3/"/>
  </hyperlinks>
  <pageMargins left="0.70866141732283472" right="0.70866141732283472" top="0.74803149606299213" bottom="0.74803149606299213" header="0.31496062992125984" footer="0.31496062992125984"/>
  <pageSetup paperSize="9" scale="59" orientation="landscape" r:id="rId3"/>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9:AQ85"/>
  <sheetViews>
    <sheetView showGridLines="0" showRowColHeaders="0" topLeftCell="A4" zoomScaleNormal="100" workbookViewId="0"/>
  </sheetViews>
  <sheetFormatPr defaultRowHeight="15" x14ac:dyDescent="0.25"/>
  <cols>
    <col min="1" max="1" width="2.85546875" style="140" customWidth="1"/>
    <col min="2" max="2" width="22.85546875" style="140" customWidth="1"/>
    <col min="3" max="4" width="11.28515625" style="140" customWidth="1"/>
    <col min="5" max="5" width="11" style="140" customWidth="1"/>
    <col min="6" max="6" width="14" style="140" customWidth="1"/>
    <col min="7" max="8" width="11.28515625" style="140" customWidth="1"/>
    <col min="9" max="9" width="11" style="140" customWidth="1"/>
    <col min="10" max="10" width="14" style="140" customWidth="1"/>
    <col min="11" max="12" width="11.28515625" style="140" customWidth="1"/>
    <col min="13" max="13" width="11" style="140" customWidth="1"/>
    <col min="14" max="14" width="14" style="140" customWidth="1"/>
    <col min="15" max="17" width="9.140625" style="140"/>
    <col min="18" max="18" width="12.42578125" style="140" customWidth="1"/>
    <col min="19" max="19" width="12.85546875" style="140" customWidth="1"/>
    <col min="20" max="20" width="12.7109375" style="140" customWidth="1"/>
    <col min="21" max="21" width="9.140625" style="140"/>
    <col min="22" max="24" width="11.140625" style="140" customWidth="1"/>
    <col min="25" max="25" width="9.140625" style="140"/>
    <col min="26" max="28" width="11.7109375" style="140" customWidth="1"/>
    <col min="29" max="42" width="9.140625" style="140"/>
    <col min="43" max="43" width="9.140625" style="140" customWidth="1"/>
    <col min="44" max="16384" width="9.140625" style="140"/>
  </cols>
  <sheetData>
    <row r="9" spans="2:43" x14ac:dyDescent="0.25">
      <c r="B9" s="220" t="s">
        <v>240</v>
      </c>
      <c r="C9" s="220"/>
      <c r="D9" s="220"/>
      <c r="E9" s="221"/>
      <c r="F9" s="221"/>
      <c r="G9" s="221"/>
      <c r="H9" s="221"/>
      <c r="I9" s="221"/>
      <c r="J9" s="221"/>
      <c r="N9" s="149"/>
    </row>
    <row r="10" spans="2:43" ht="3.75" customHeight="1" x14ac:dyDescent="0.25">
      <c r="B10" s="150"/>
      <c r="C10" s="151"/>
      <c r="D10" s="152"/>
      <c r="E10" s="152"/>
      <c r="F10" s="153"/>
      <c r="G10" s="151"/>
      <c r="H10" s="152"/>
      <c r="I10" s="152"/>
      <c r="J10" s="152"/>
      <c r="K10" s="151"/>
      <c r="L10" s="152"/>
      <c r="M10" s="152"/>
      <c r="O10" s="154"/>
    </row>
    <row r="11" spans="2:43" x14ac:dyDescent="0.25">
      <c r="B11" s="155"/>
      <c r="C11" s="222" t="s">
        <v>152</v>
      </c>
      <c r="D11" s="223"/>
      <c r="E11" s="223"/>
      <c r="F11" s="224"/>
      <c r="G11" s="223" t="s">
        <v>153</v>
      </c>
      <c r="H11" s="223"/>
      <c r="I11" s="223"/>
      <c r="J11" s="224"/>
      <c r="K11" s="222" t="s">
        <v>154</v>
      </c>
      <c r="L11" s="223"/>
      <c r="M11" s="223"/>
      <c r="N11" s="224"/>
      <c r="Q11" s="156"/>
      <c r="V11" s="156"/>
      <c r="Z11" s="156"/>
    </row>
    <row r="12" spans="2:43" ht="3.75" customHeight="1" x14ac:dyDescent="0.25">
      <c r="B12" s="157"/>
      <c r="C12" s="158"/>
      <c r="D12" s="159"/>
      <c r="E12" s="225" t="s">
        <v>155</v>
      </c>
      <c r="F12" s="160"/>
      <c r="G12" s="161"/>
      <c r="H12" s="161"/>
      <c r="I12" s="225" t="s">
        <v>155</v>
      </c>
      <c r="J12" s="162"/>
      <c r="K12" s="163"/>
      <c r="L12" s="164"/>
      <c r="M12" s="225" t="s">
        <v>155</v>
      </c>
      <c r="N12" s="160"/>
    </row>
    <row r="13" spans="2:43" ht="24" x14ac:dyDescent="0.25">
      <c r="B13" s="165" t="s">
        <v>194</v>
      </c>
      <c r="C13" s="166" t="s">
        <v>156</v>
      </c>
      <c r="D13" s="162" t="s">
        <v>157</v>
      </c>
      <c r="E13" s="225"/>
      <c r="F13" s="160" t="s">
        <v>193</v>
      </c>
      <c r="G13" s="162" t="s">
        <v>156</v>
      </c>
      <c r="H13" s="162" t="s">
        <v>157</v>
      </c>
      <c r="I13" s="225"/>
      <c r="J13" s="162" t="s">
        <v>193</v>
      </c>
      <c r="K13" s="166" t="s">
        <v>156</v>
      </c>
      <c r="L13" s="162" t="s">
        <v>157</v>
      </c>
      <c r="M13" s="225"/>
      <c r="N13" s="160" t="s">
        <v>193</v>
      </c>
      <c r="P13" s="162"/>
    </row>
    <row r="14" spans="2:43" ht="16.5" customHeight="1" x14ac:dyDescent="0.25">
      <c r="B14" s="167" t="s">
        <v>158</v>
      </c>
      <c r="C14" s="168">
        <v>35297</v>
      </c>
      <c r="D14" s="168">
        <v>33226</v>
      </c>
      <c r="E14" s="168">
        <v>2071</v>
      </c>
      <c r="F14" s="169">
        <v>94.132645833923604</v>
      </c>
      <c r="G14" s="170">
        <v>18014</v>
      </c>
      <c r="H14" s="170">
        <v>16882</v>
      </c>
      <c r="I14" s="170">
        <v>1132</v>
      </c>
      <c r="J14" s="171">
        <v>93.715998667702905</v>
      </c>
      <c r="K14" s="170">
        <v>17283</v>
      </c>
      <c r="L14" s="170">
        <v>16344</v>
      </c>
      <c r="M14" s="170">
        <v>939</v>
      </c>
      <c r="N14" s="171">
        <v>94.566915466064899</v>
      </c>
      <c r="AE14" s="172"/>
      <c r="AF14" s="172"/>
      <c r="AG14" s="172"/>
      <c r="AH14" s="172"/>
      <c r="AI14" s="172"/>
      <c r="AJ14" s="172"/>
      <c r="AK14" s="172"/>
      <c r="AL14" s="172"/>
      <c r="AM14" s="172"/>
      <c r="AN14" s="172"/>
      <c r="AO14" s="172"/>
      <c r="AP14" s="172"/>
      <c r="AQ14" s="172"/>
    </row>
    <row r="15" spans="2:43" ht="13.5" customHeight="1" x14ac:dyDescent="0.25">
      <c r="B15" s="173" t="s">
        <v>159</v>
      </c>
      <c r="C15" s="174">
        <v>6003</v>
      </c>
      <c r="D15" s="174">
        <v>5669</v>
      </c>
      <c r="E15" s="174">
        <v>334</v>
      </c>
      <c r="F15" s="175">
        <v>94.436115275695499</v>
      </c>
      <c r="G15" s="176">
        <v>3111</v>
      </c>
      <c r="H15" s="176">
        <v>2921</v>
      </c>
      <c r="I15" s="176">
        <v>190</v>
      </c>
      <c r="J15" s="177">
        <v>93.892639022822195</v>
      </c>
      <c r="K15" s="176">
        <v>2892</v>
      </c>
      <c r="L15" s="176">
        <v>2748</v>
      </c>
      <c r="M15" s="176">
        <v>144</v>
      </c>
      <c r="N15" s="177">
        <v>95.020746887966794</v>
      </c>
      <c r="AE15" s="172"/>
      <c r="AF15" s="172"/>
      <c r="AG15" s="172"/>
      <c r="AH15" s="172"/>
      <c r="AI15" s="172"/>
      <c r="AJ15" s="172"/>
      <c r="AK15" s="172"/>
      <c r="AL15" s="172"/>
      <c r="AM15" s="172"/>
      <c r="AN15" s="172"/>
      <c r="AO15" s="172"/>
      <c r="AP15" s="172"/>
      <c r="AQ15" s="172"/>
    </row>
    <row r="16" spans="2:43" ht="13.5" customHeight="1" x14ac:dyDescent="0.25">
      <c r="B16" s="173" t="s">
        <v>160</v>
      </c>
      <c r="C16" s="174">
        <v>6133</v>
      </c>
      <c r="D16" s="174">
        <v>5778</v>
      </c>
      <c r="E16" s="174">
        <v>355</v>
      </c>
      <c r="F16" s="175">
        <v>94.211641937061799</v>
      </c>
      <c r="G16" s="176">
        <v>3087</v>
      </c>
      <c r="H16" s="176">
        <v>2907</v>
      </c>
      <c r="I16" s="176">
        <v>180</v>
      </c>
      <c r="J16" s="177">
        <v>94.169096209912496</v>
      </c>
      <c r="K16" s="176">
        <v>3046</v>
      </c>
      <c r="L16" s="176">
        <v>2871</v>
      </c>
      <c r="M16" s="176">
        <v>175</v>
      </c>
      <c r="N16" s="177">
        <v>94.254760341431407</v>
      </c>
      <c r="AE16" s="172"/>
      <c r="AF16" s="172"/>
      <c r="AG16" s="172"/>
      <c r="AH16" s="172"/>
      <c r="AI16" s="172"/>
      <c r="AJ16" s="172"/>
      <c r="AK16" s="172"/>
      <c r="AL16" s="172"/>
      <c r="AM16" s="172"/>
      <c r="AN16" s="172"/>
      <c r="AO16" s="172"/>
      <c r="AP16" s="172"/>
      <c r="AQ16" s="172"/>
    </row>
    <row r="17" spans="2:43" ht="13.5" customHeight="1" x14ac:dyDescent="0.25">
      <c r="B17" s="173" t="s">
        <v>161</v>
      </c>
      <c r="C17" s="174">
        <v>6864</v>
      </c>
      <c r="D17" s="174">
        <v>6489</v>
      </c>
      <c r="E17" s="174">
        <v>375</v>
      </c>
      <c r="F17" s="175">
        <v>94.536713286713294</v>
      </c>
      <c r="G17" s="176">
        <v>3519</v>
      </c>
      <c r="H17" s="176">
        <v>3320</v>
      </c>
      <c r="I17" s="176">
        <v>199</v>
      </c>
      <c r="J17" s="177">
        <v>94.3449843705598</v>
      </c>
      <c r="K17" s="176">
        <v>3345</v>
      </c>
      <c r="L17" s="176">
        <v>3169</v>
      </c>
      <c r="M17" s="176">
        <v>176</v>
      </c>
      <c r="N17" s="177">
        <v>94.738415545590399</v>
      </c>
      <c r="AE17" s="172"/>
      <c r="AF17" s="172"/>
      <c r="AG17" s="172"/>
      <c r="AH17" s="172"/>
      <c r="AI17" s="172"/>
      <c r="AJ17" s="172"/>
      <c r="AK17" s="172"/>
      <c r="AL17" s="172"/>
      <c r="AM17" s="172"/>
      <c r="AN17" s="172"/>
      <c r="AO17" s="172"/>
      <c r="AP17" s="172"/>
      <c r="AQ17" s="172"/>
    </row>
    <row r="18" spans="2:43" ht="13.5" customHeight="1" x14ac:dyDescent="0.25">
      <c r="B18" s="173" t="s">
        <v>162</v>
      </c>
      <c r="C18" s="174">
        <v>7359</v>
      </c>
      <c r="D18" s="174">
        <v>6909</v>
      </c>
      <c r="E18" s="174">
        <v>450</v>
      </c>
      <c r="F18" s="175">
        <v>93.885038728088006</v>
      </c>
      <c r="G18" s="176">
        <v>3730</v>
      </c>
      <c r="H18" s="176">
        <v>3478</v>
      </c>
      <c r="I18" s="176">
        <v>252</v>
      </c>
      <c r="J18" s="177">
        <v>93.243967828418207</v>
      </c>
      <c r="K18" s="176">
        <v>3629</v>
      </c>
      <c r="L18" s="176">
        <v>3431</v>
      </c>
      <c r="M18" s="176">
        <v>198</v>
      </c>
      <c r="N18" s="177">
        <v>94.543951501791099</v>
      </c>
      <c r="AE18" s="172"/>
      <c r="AF18" s="172"/>
      <c r="AG18" s="172"/>
      <c r="AH18" s="172"/>
      <c r="AI18" s="172"/>
      <c r="AJ18" s="172"/>
      <c r="AK18" s="172"/>
      <c r="AL18" s="172"/>
      <c r="AM18" s="172"/>
      <c r="AN18" s="172"/>
      <c r="AO18" s="172"/>
      <c r="AP18" s="172"/>
      <c r="AQ18" s="172"/>
    </row>
    <row r="19" spans="2:43" ht="13.5" customHeight="1" x14ac:dyDescent="0.25">
      <c r="B19" s="173" t="s">
        <v>163</v>
      </c>
      <c r="C19" s="174">
        <v>8938</v>
      </c>
      <c r="D19" s="174">
        <v>8381</v>
      </c>
      <c r="E19" s="174">
        <v>557</v>
      </c>
      <c r="F19" s="175">
        <v>93.768180801074095</v>
      </c>
      <c r="G19" s="176">
        <v>4567</v>
      </c>
      <c r="H19" s="176">
        <v>4256</v>
      </c>
      <c r="I19" s="176">
        <v>311</v>
      </c>
      <c r="J19" s="177">
        <v>93.190278081891805</v>
      </c>
      <c r="K19" s="176">
        <v>4371</v>
      </c>
      <c r="L19" s="176">
        <v>4125</v>
      </c>
      <c r="M19" s="176">
        <v>246</v>
      </c>
      <c r="N19" s="177">
        <v>94.371997254632802</v>
      </c>
      <c r="AE19" s="172"/>
      <c r="AF19" s="172"/>
      <c r="AG19" s="172"/>
      <c r="AH19" s="172"/>
      <c r="AI19" s="172"/>
      <c r="AJ19" s="172"/>
      <c r="AK19" s="172"/>
      <c r="AL19" s="172"/>
      <c r="AM19" s="172"/>
      <c r="AN19" s="172"/>
      <c r="AO19" s="172"/>
      <c r="AP19" s="172"/>
      <c r="AQ19" s="172"/>
    </row>
    <row r="20" spans="2:43" ht="16.5" customHeight="1" x14ac:dyDescent="0.25">
      <c r="B20" s="167" t="s">
        <v>164</v>
      </c>
      <c r="C20" s="168">
        <v>7747</v>
      </c>
      <c r="D20" s="168">
        <v>7486</v>
      </c>
      <c r="E20" s="168">
        <v>261</v>
      </c>
      <c r="F20" s="169">
        <v>96.630953917645499</v>
      </c>
      <c r="G20" s="170">
        <v>3943</v>
      </c>
      <c r="H20" s="170">
        <v>3794</v>
      </c>
      <c r="I20" s="170">
        <v>149</v>
      </c>
      <c r="J20" s="171">
        <v>96.221151407557699</v>
      </c>
      <c r="K20" s="170">
        <v>3804</v>
      </c>
      <c r="L20" s="170">
        <v>3692</v>
      </c>
      <c r="M20" s="170">
        <v>112</v>
      </c>
      <c r="N20" s="171">
        <v>97.055730809674003</v>
      </c>
      <c r="AE20" s="172"/>
      <c r="AF20" s="172"/>
      <c r="AG20" s="172"/>
      <c r="AH20" s="172"/>
      <c r="AI20" s="172"/>
      <c r="AJ20" s="172"/>
      <c r="AK20" s="172"/>
      <c r="AL20" s="172"/>
      <c r="AM20" s="172"/>
      <c r="AN20" s="172"/>
      <c r="AO20" s="172"/>
      <c r="AP20" s="172"/>
      <c r="AQ20" s="172"/>
    </row>
    <row r="21" spans="2:43" ht="13.5" customHeight="1" x14ac:dyDescent="0.25">
      <c r="B21" s="173" t="s">
        <v>165</v>
      </c>
      <c r="C21" s="174">
        <v>795</v>
      </c>
      <c r="D21" s="174">
        <v>770</v>
      </c>
      <c r="E21" s="174">
        <v>25</v>
      </c>
      <c r="F21" s="175">
        <v>96.855345911949698</v>
      </c>
      <c r="G21" s="176">
        <v>394</v>
      </c>
      <c r="H21" s="176">
        <v>377</v>
      </c>
      <c r="I21" s="176">
        <v>17</v>
      </c>
      <c r="J21" s="177">
        <v>95.685279187817301</v>
      </c>
      <c r="K21" s="176">
        <v>401</v>
      </c>
      <c r="L21" s="176">
        <v>393</v>
      </c>
      <c r="M21" s="176">
        <v>8</v>
      </c>
      <c r="N21" s="177">
        <v>98.004987531172105</v>
      </c>
      <c r="AE21" s="172"/>
      <c r="AF21" s="172"/>
      <c r="AG21" s="172"/>
      <c r="AH21" s="172"/>
      <c r="AI21" s="172"/>
      <c r="AJ21" s="172"/>
      <c r="AK21" s="172"/>
      <c r="AL21" s="172"/>
      <c r="AM21" s="172"/>
      <c r="AN21" s="172"/>
      <c r="AO21" s="172"/>
      <c r="AP21" s="172"/>
      <c r="AQ21" s="172"/>
    </row>
    <row r="22" spans="2:43" ht="13.5" customHeight="1" x14ac:dyDescent="0.25">
      <c r="B22" s="173" t="s">
        <v>166</v>
      </c>
      <c r="C22" s="174">
        <v>1335</v>
      </c>
      <c r="D22" s="174">
        <v>1277</v>
      </c>
      <c r="E22" s="174">
        <v>58</v>
      </c>
      <c r="F22" s="175">
        <v>95.655430711610506</v>
      </c>
      <c r="G22" s="176">
        <v>664</v>
      </c>
      <c r="H22" s="176">
        <v>631</v>
      </c>
      <c r="I22" s="176">
        <v>33</v>
      </c>
      <c r="J22" s="177">
        <v>95.030120481927696</v>
      </c>
      <c r="K22" s="176">
        <v>671</v>
      </c>
      <c r="L22" s="176">
        <v>646</v>
      </c>
      <c r="M22" s="176">
        <v>25</v>
      </c>
      <c r="N22" s="177">
        <v>96.274217585692995</v>
      </c>
      <c r="AE22" s="172"/>
      <c r="AF22" s="172"/>
      <c r="AG22" s="172"/>
      <c r="AH22" s="172"/>
      <c r="AI22" s="172"/>
      <c r="AJ22" s="172"/>
      <c r="AK22" s="172"/>
      <c r="AL22" s="172"/>
      <c r="AM22" s="172"/>
      <c r="AN22" s="172"/>
      <c r="AO22" s="172"/>
      <c r="AP22" s="172"/>
      <c r="AQ22" s="172"/>
    </row>
    <row r="23" spans="2:43" ht="13.5" customHeight="1" x14ac:dyDescent="0.25">
      <c r="B23" s="173" t="s">
        <v>167</v>
      </c>
      <c r="C23" s="174">
        <v>1181</v>
      </c>
      <c r="D23" s="174">
        <v>1129</v>
      </c>
      <c r="E23" s="174">
        <v>52</v>
      </c>
      <c r="F23" s="175">
        <v>95.5969517358171</v>
      </c>
      <c r="G23" s="176">
        <v>597</v>
      </c>
      <c r="H23" s="176">
        <v>572</v>
      </c>
      <c r="I23" s="176">
        <v>25</v>
      </c>
      <c r="J23" s="177">
        <v>95.812395309882703</v>
      </c>
      <c r="K23" s="176">
        <v>584</v>
      </c>
      <c r="L23" s="176">
        <v>557</v>
      </c>
      <c r="M23" s="176">
        <v>27</v>
      </c>
      <c r="N23" s="177">
        <v>95.376712328767098</v>
      </c>
      <c r="AE23" s="172"/>
      <c r="AF23" s="172"/>
      <c r="AG23" s="172"/>
      <c r="AH23" s="172"/>
      <c r="AI23" s="172"/>
      <c r="AJ23" s="172"/>
      <c r="AK23" s="172"/>
      <c r="AL23" s="172"/>
      <c r="AM23" s="172"/>
      <c r="AN23" s="172"/>
      <c r="AO23" s="172"/>
      <c r="AP23" s="172"/>
      <c r="AQ23" s="172"/>
    </row>
    <row r="24" spans="2:43" ht="13.5" customHeight="1" x14ac:dyDescent="0.25">
      <c r="B24" s="173" t="s">
        <v>168</v>
      </c>
      <c r="C24" s="174">
        <v>1023</v>
      </c>
      <c r="D24" s="174">
        <v>981</v>
      </c>
      <c r="E24" s="174">
        <v>42</v>
      </c>
      <c r="F24" s="175">
        <v>95.894428152492694</v>
      </c>
      <c r="G24" s="176">
        <v>521</v>
      </c>
      <c r="H24" s="176">
        <v>497</v>
      </c>
      <c r="I24" s="176">
        <v>24</v>
      </c>
      <c r="J24" s="177">
        <v>95.393474088291796</v>
      </c>
      <c r="K24" s="176">
        <v>502</v>
      </c>
      <c r="L24" s="176">
        <v>484</v>
      </c>
      <c r="M24" s="176">
        <v>18</v>
      </c>
      <c r="N24" s="177">
        <v>96.414342629482107</v>
      </c>
      <c r="AE24" s="172"/>
      <c r="AF24" s="172"/>
      <c r="AG24" s="172"/>
      <c r="AH24" s="172"/>
      <c r="AI24" s="172"/>
      <c r="AJ24" s="172"/>
      <c r="AK24" s="172"/>
      <c r="AL24" s="172"/>
      <c r="AM24" s="172"/>
      <c r="AN24" s="172"/>
      <c r="AO24" s="172"/>
      <c r="AP24" s="172"/>
      <c r="AQ24" s="172"/>
    </row>
    <row r="25" spans="2:43" ht="13.5" customHeight="1" x14ac:dyDescent="0.25">
      <c r="B25" s="173" t="s">
        <v>169</v>
      </c>
      <c r="C25" s="174">
        <v>1755</v>
      </c>
      <c r="D25" s="174">
        <v>1694</v>
      </c>
      <c r="E25" s="174">
        <v>61</v>
      </c>
      <c r="F25" s="175">
        <v>96.524216524216499</v>
      </c>
      <c r="G25" s="176">
        <v>904</v>
      </c>
      <c r="H25" s="176">
        <v>872</v>
      </c>
      <c r="I25" s="176">
        <v>32</v>
      </c>
      <c r="J25" s="177">
        <v>96.460176991150405</v>
      </c>
      <c r="K25" s="176">
        <v>851</v>
      </c>
      <c r="L25" s="176">
        <v>822</v>
      </c>
      <c r="M25" s="176">
        <v>29</v>
      </c>
      <c r="N25" s="177">
        <v>96.592244418331404</v>
      </c>
      <c r="AE25" s="172"/>
      <c r="AF25" s="172"/>
      <c r="AG25" s="172"/>
      <c r="AH25" s="172"/>
      <c r="AI25" s="172"/>
      <c r="AJ25" s="172"/>
      <c r="AK25" s="172"/>
      <c r="AL25" s="172"/>
      <c r="AM25" s="172"/>
      <c r="AN25" s="172"/>
      <c r="AO25" s="172"/>
      <c r="AP25" s="172"/>
      <c r="AQ25" s="172"/>
    </row>
    <row r="26" spans="2:43" ht="13.5" customHeight="1" x14ac:dyDescent="0.25">
      <c r="B26" s="173" t="s">
        <v>170</v>
      </c>
      <c r="C26" s="174">
        <v>1658</v>
      </c>
      <c r="D26" s="174">
        <v>1635</v>
      </c>
      <c r="E26" s="174">
        <v>23</v>
      </c>
      <c r="F26" s="175">
        <v>98.612786489746696</v>
      </c>
      <c r="G26" s="176">
        <v>863</v>
      </c>
      <c r="H26" s="176">
        <v>845</v>
      </c>
      <c r="I26" s="176">
        <v>18</v>
      </c>
      <c r="J26" s="177">
        <v>97.914252607184196</v>
      </c>
      <c r="K26" s="176">
        <v>795</v>
      </c>
      <c r="L26" s="176">
        <v>790</v>
      </c>
      <c r="M26" s="176">
        <v>5</v>
      </c>
      <c r="N26" s="177">
        <v>99.371069182389903</v>
      </c>
      <c r="AE26" s="172"/>
      <c r="AF26" s="172"/>
      <c r="AG26" s="172"/>
      <c r="AH26" s="172"/>
      <c r="AI26" s="172"/>
      <c r="AJ26" s="172"/>
      <c r="AK26" s="172"/>
      <c r="AL26" s="172"/>
      <c r="AM26" s="172"/>
      <c r="AN26" s="172"/>
      <c r="AO26" s="172"/>
      <c r="AP26" s="172"/>
      <c r="AQ26" s="172"/>
    </row>
    <row r="27" spans="2:43" ht="16.5" customHeight="1" x14ac:dyDescent="0.25">
      <c r="B27" s="167" t="s">
        <v>171</v>
      </c>
      <c r="C27" s="168">
        <v>1186</v>
      </c>
      <c r="D27" s="168">
        <v>1058</v>
      </c>
      <c r="E27" s="168">
        <v>128</v>
      </c>
      <c r="F27" s="169">
        <v>89.207419898819595</v>
      </c>
      <c r="G27" s="170">
        <v>597</v>
      </c>
      <c r="H27" s="170">
        <v>529</v>
      </c>
      <c r="I27" s="170">
        <v>68</v>
      </c>
      <c r="J27" s="171">
        <v>88.609715242881094</v>
      </c>
      <c r="K27" s="170">
        <v>589</v>
      </c>
      <c r="L27" s="170">
        <v>529</v>
      </c>
      <c r="M27" s="170">
        <v>60</v>
      </c>
      <c r="N27" s="171">
        <v>89.813242784380293</v>
      </c>
      <c r="AE27" s="172"/>
      <c r="AF27" s="172"/>
      <c r="AG27" s="172"/>
      <c r="AH27" s="172"/>
      <c r="AI27" s="172"/>
      <c r="AJ27" s="172"/>
      <c r="AK27" s="172"/>
      <c r="AL27" s="172"/>
      <c r="AM27" s="172"/>
      <c r="AN27" s="172"/>
      <c r="AO27" s="172"/>
      <c r="AP27" s="172"/>
      <c r="AQ27" s="172"/>
    </row>
    <row r="28" spans="2:43" ht="16.5" customHeight="1" x14ac:dyDescent="0.25">
      <c r="B28" s="167" t="s">
        <v>172</v>
      </c>
      <c r="C28" s="168">
        <v>4099</v>
      </c>
      <c r="D28" s="168">
        <v>3775</v>
      </c>
      <c r="E28" s="168">
        <v>324</v>
      </c>
      <c r="F28" s="169">
        <v>92.095633081239299</v>
      </c>
      <c r="G28" s="170">
        <v>2086</v>
      </c>
      <c r="H28" s="170">
        <v>1920</v>
      </c>
      <c r="I28" s="170">
        <v>166</v>
      </c>
      <c r="J28" s="171">
        <v>92.0421860019175</v>
      </c>
      <c r="K28" s="170">
        <v>2013</v>
      </c>
      <c r="L28" s="170">
        <v>1855</v>
      </c>
      <c r="M28" s="170">
        <v>158</v>
      </c>
      <c r="N28" s="171">
        <v>92.151018380526594</v>
      </c>
      <c r="AE28" s="172"/>
      <c r="AF28" s="172"/>
      <c r="AG28" s="172"/>
      <c r="AH28" s="172"/>
      <c r="AI28" s="172"/>
      <c r="AJ28" s="172"/>
      <c r="AK28" s="172"/>
      <c r="AL28" s="172"/>
      <c r="AM28" s="172"/>
      <c r="AN28" s="172"/>
      <c r="AO28" s="172"/>
      <c r="AP28" s="172"/>
      <c r="AQ28" s="172"/>
    </row>
    <row r="29" spans="2:43" ht="13.5" customHeight="1" x14ac:dyDescent="0.25">
      <c r="B29" s="173" t="s">
        <v>173</v>
      </c>
      <c r="C29" s="174">
        <v>686</v>
      </c>
      <c r="D29" s="174">
        <v>654</v>
      </c>
      <c r="E29" s="174">
        <v>32</v>
      </c>
      <c r="F29" s="175">
        <v>95.33527696793</v>
      </c>
      <c r="G29" s="176">
        <v>356</v>
      </c>
      <c r="H29" s="176">
        <v>336</v>
      </c>
      <c r="I29" s="176">
        <v>20</v>
      </c>
      <c r="J29" s="177">
        <v>94.382022471910105</v>
      </c>
      <c r="K29" s="176">
        <v>330</v>
      </c>
      <c r="L29" s="176">
        <v>318</v>
      </c>
      <c r="M29" s="176">
        <v>12</v>
      </c>
      <c r="N29" s="177">
        <v>96.363636363636402</v>
      </c>
      <c r="AE29" s="172"/>
      <c r="AF29" s="172"/>
      <c r="AG29" s="172"/>
      <c r="AH29" s="172"/>
      <c r="AI29" s="172"/>
      <c r="AJ29" s="172"/>
      <c r="AK29" s="172"/>
      <c r="AL29" s="172"/>
      <c r="AM29" s="172"/>
      <c r="AN29" s="172"/>
      <c r="AO29" s="172"/>
      <c r="AP29" s="172"/>
      <c r="AQ29" s="172"/>
    </row>
    <row r="30" spans="2:43" ht="13.5" customHeight="1" x14ac:dyDescent="0.25">
      <c r="B30" s="173" t="s">
        <v>174</v>
      </c>
      <c r="C30" s="174">
        <v>1369</v>
      </c>
      <c r="D30" s="174">
        <v>1216</v>
      </c>
      <c r="E30" s="174">
        <v>153</v>
      </c>
      <c r="F30" s="175">
        <v>88.823959094229394</v>
      </c>
      <c r="G30" s="176">
        <v>669</v>
      </c>
      <c r="H30" s="176">
        <v>600</v>
      </c>
      <c r="I30" s="176">
        <v>69</v>
      </c>
      <c r="J30" s="177">
        <v>89.686098654708502</v>
      </c>
      <c r="K30" s="176">
        <v>700</v>
      </c>
      <c r="L30" s="176">
        <v>616</v>
      </c>
      <c r="M30" s="176">
        <v>84</v>
      </c>
      <c r="N30" s="177">
        <v>88</v>
      </c>
      <c r="AE30" s="172"/>
      <c r="AF30" s="172"/>
      <c r="AG30" s="172"/>
      <c r="AH30" s="172"/>
      <c r="AI30" s="172"/>
      <c r="AJ30" s="172"/>
      <c r="AK30" s="172"/>
      <c r="AL30" s="172"/>
      <c r="AM30" s="172"/>
      <c r="AN30" s="172"/>
      <c r="AO30" s="172"/>
      <c r="AP30" s="172"/>
      <c r="AQ30" s="172"/>
    </row>
    <row r="31" spans="2:43" ht="13.5" customHeight="1" x14ac:dyDescent="0.25">
      <c r="B31" s="173" t="s">
        <v>175</v>
      </c>
      <c r="C31" s="174">
        <v>2044</v>
      </c>
      <c r="D31" s="174">
        <v>1905</v>
      </c>
      <c r="E31" s="174">
        <v>139</v>
      </c>
      <c r="F31" s="175">
        <v>93.199608610567495</v>
      </c>
      <c r="G31" s="176">
        <v>1061</v>
      </c>
      <c r="H31" s="176">
        <v>984</v>
      </c>
      <c r="I31" s="176">
        <v>77</v>
      </c>
      <c r="J31" s="177">
        <v>92.742695570216796</v>
      </c>
      <c r="K31" s="176">
        <v>983</v>
      </c>
      <c r="L31" s="176">
        <v>921</v>
      </c>
      <c r="M31" s="176">
        <v>62</v>
      </c>
      <c r="N31" s="177">
        <v>93.692777212614402</v>
      </c>
      <c r="AE31" s="172"/>
      <c r="AF31" s="172"/>
      <c r="AG31" s="172"/>
      <c r="AH31" s="172"/>
      <c r="AI31" s="172"/>
      <c r="AJ31" s="172"/>
      <c r="AK31" s="172"/>
      <c r="AL31" s="172"/>
      <c r="AM31" s="172"/>
      <c r="AN31" s="172"/>
      <c r="AO31" s="172"/>
      <c r="AP31" s="172"/>
      <c r="AQ31" s="172"/>
    </row>
    <row r="32" spans="2:43" ht="16.5" customHeight="1" x14ac:dyDescent="0.25">
      <c r="B32" s="167" t="s">
        <v>176</v>
      </c>
      <c r="C32" s="168">
        <v>6025</v>
      </c>
      <c r="D32" s="168">
        <v>5806</v>
      </c>
      <c r="E32" s="168">
        <v>219</v>
      </c>
      <c r="F32" s="169">
        <v>96.365145228215795</v>
      </c>
      <c r="G32" s="170">
        <v>3091</v>
      </c>
      <c r="H32" s="170">
        <v>2957</v>
      </c>
      <c r="I32" s="170">
        <v>134</v>
      </c>
      <c r="J32" s="171">
        <v>95.664833387253296</v>
      </c>
      <c r="K32" s="170">
        <v>2934</v>
      </c>
      <c r="L32" s="170">
        <v>2849</v>
      </c>
      <c r="M32" s="170">
        <v>85</v>
      </c>
      <c r="N32" s="171">
        <v>97.102931152010896</v>
      </c>
      <c r="AE32" s="172"/>
      <c r="AF32" s="172"/>
      <c r="AG32" s="172"/>
      <c r="AH32" s="172"/>
      <c r="AI32" s="172"/>
      <c r="AJ32" s="172"/>
      <c r="AK32" s="172"/>
      <c r="AL32" s="172"/>
      <c r="AM32" s="172"/>
      <c r="AN32" s="172"/>
      <c r="AO32" s="172"/>
      <c r="AP32" s="172"/>
      <c r="AQ32" s="172"/>
    </row>
    <row r="33" spans="2:43" ht="13.5" customHeight="1" x14ac:dyDescent="0.25">
      <c r="B33" s="173" t="s">
        <v>177</v>
      </c>
      <c r="C33" s="174">
        <v>2758</v>
      </c>
      <c r="D33" s="174">
        <v>2646</v>
      </c>
      <c r="E33" s="174">
        <v>112</v>
      </c>
      <c r="F33" s="175">
        <v>95.9390862944162</v>
      </c>
      <c r="G33" s="176">
        <v>1430</v>
      </c>
      <c r="H33" s="176">
        <v>1363</v>
      </c>
      <c r="I33" s="176">
        <v>67</v>
      </c>
      <c r="J33" s="177">
        <v>95.314685314685306</v>
      </c>
      <c r="K33" s="176">
        <v>1328</v>
      </c>
      <c r="L33" s="176">
        <v>1283</v>
      </c>
      <c r="M33" s="176">
        <v>45</v>
      </c>
      <c r="N33" s="177">
        <v>96.611445783132496</v>
      </c>
      <c r="AE33" s="172"/>
      <c r="AF33" s="172"/>
      <c r="AG33" s="172"/>
      <c r="AH33" s="172"/>
      <c r="AI33" s="172"/>
      <c r="AJ33" s="172"/>
      <c r="AK33" s="172"/>
      <c r="AL33" s="172"/>
      <c r="AM33" s="172"/>
      <c r="AN33" s="172"/>
      <c r="AO33" s="172"/>
      <c r="AP33" s="172"/>
      <c r="AQ33" s="172"/>
    </row>
    <row r="34" spans="2:43" ht="13.5" customHeight="1" x14ac:dyDescent="0.25">
      <c r="B34" s="173" t="s">
        <v>178</v>
      </c>
      <c r="C34" s="174">
        <v>1567</v>
      </c>
      <c r="D34" s="174">
        <v>1506</v>
      </c>
      <c r="E34" s="174">
        <v>61</v>
      </c>
      <c r="F34" s="175">
        <v>96.107211231652798</v>
      </c>
      <c r="G34" s="176">
        <v>832</v>
      </c>
      <c r="H34" s="176">
        <v>793</v>
      </c>
      <c r="I34" s="176">
        <v>39</v>
      </c>
      <c r="J34" s="177">
        <v>95.3125</v>
      </c>
      <c r="K34" s="176">
        <v>735</v>
      </c>
      <c r="L34" s="176">
        <v>713</v>
      </c>
      <c r="M34" s="176">
        <v>22</v>
      </c>
      <c r="N34" s="177">
        <v>97.006802721088405</v>
      </c>
      <c r="AE34" s="172"/>
      <c r="AF34" s="172"/>
      <c r="AG34" s="172"/>
      <c r="AH34" s="172"/>
      <c r="AI34" s="172"/>
      <c r="AJ34" s="172"/>
      <c r="AK34" s="172"/>
      <c r="AL34" s="172"/>
      <c r="AM34" s="172"/>
      <c r="AN34" s="172"/>
      <c r="AO34" s="172"/>
      <c r="AP34" s="172"/>
      <c r="AQ34" s="172"/>
    </row>
    <row r="35" spans="2:43" ht="13.5" customHeight="1" x14ac:dyDescent="0.25">
      <c r="B35" s="173" t="s">
        <v>179</v>
      </c>
      <c r="C35" s="174">
        <v>1700</v>
      </c>
      <c r="D35" s="174">
        <v>1654</v>
      </c>
      <c r="E35" s="174">
        <v>46</v>
      </c>
      <c r="F35" s="175">
        <v>97.294117647058798</v>
      </c>
      <c r="G35" s="176">
        <v>829</v>
      </c>
      <c r="H35" s="176">
        <v>801</v>
      </c>
      <c r="I35" s="176">
        <v>28</v>
      </c>
      <c r="J35" s="177">
        <v>96.622436670687605</v>
      </c>
      <c r="K35" s="176">
        <v>871</v>
      </c>
      <c r="L35" s="176">
        <v>853</v>
      </c>
      <c r="M35" s="176">
        <v>18</v>
      </c>
      <c r="N35" s="177">
        <v>97.933409873708399</v>
      </c>
      <c r="AE35" s="172"/>
      <c r="AF35" s="172"/>
      <c r="AG35" s="172"/>
      <c r="AH35" s="172"/>
      <c r="AI35" s="172"/>
      <c r="AJ35" s="172"/>
      <c r="AK35" s="172"/>
      <c r="AL35" s="172"/>
      <c r="AM35" s="172"/>
      <c r="AN35" s="172"/>
      <c r="AO35" s="172"/>
      <c r="AP35" s="172"/>
      <c r="AQ35" s="172"/>
    </row>
    <row r="36" spans="2:43" ht="16.5" customHeight="1" x14ac:dyDescent="0.25">
      <c r="B36" s="167" t="s">
        <v>180</v>
      </c>
      <c r="C36" s="168">
        <v>5890</v>
      </c>
      <c r="D36" s="168">
        <v>5283</v>
      </c>
      <c r="E36" s="168">
        <v>607</v>
      </c>
      <c r="F36" s="169">
        <v>89.694397283531401</v>
      </c>
      <c r="G36" s="170">
        <v>3021</v>
      </c>
      <c r="H36" s="170">
        <v>2706</v>
      </c>
      <c r="I36" s="170">
        <v>315</v>
      </c>
      <c r="J36" s="171">
        <v>89.572989076464793</v>
      </c>
      <c r="K36" s="170">
        <v>2869</v>
      </c>
      <c r="L36" s="170">
        <v>2577</v>
      </c>
      <c r="M36" s="170">
        <v>292</v>
      </c>
      <c r="N36" s="171">
        <v>89.822237713489002</v>
      </c>
      <c r="AE36" s="172"/>
      <c r="AF36" s="172"/>
      <c r="AG36" s="172"/>
      <c r="AH36" s="172"/>
      <c r="AI36" s="172"/>
      <c r="AJ36" s="172"/>
      <c r="AK36" s="172"/>
      <c r="AL36" s="172"/>
      <c r="AM36" s="172"/>
      <c r="AN36" s="172"/>
      <c r="AO36" s="172"/>
      <c r="AP36" s="172"/>
      <c r="AQ36" s="172"/>
    </row>
    <row r="37" spans="2:43" ht="13.5" customHeight="1" x14ac:dyDescent="0.25">
      <c r="B37" s="173" t="s">
        <v>181</v>
      </c>
      <c r="C37" s="174">
        <v>1481</v>
      </c>
      <c r="D37" s="174">
        <v>1316</v>
      </c>
      <c r="E37" s="174">
        <v>165</v>
      </c>
      <c r="F37" s="175">
        <v>88.858879135719107</v>
      </c>
      <c r="G37" s="176">
        <v>744</v>
      </c>
      <c r="H37" s="176">
        <v>656</v>
      </c>
      <c r="I37" s="176">
        <v>88</v>
      </c>
      <c r="J37" s="177">
        <v>88.172043010752702</v>
      </c>
      <c r="K37" s="176">
        <v>737</v>
      </c>
      <c r="L37" s="176">
        <v>660</v>
      </c>
      <c r="M37" s="176">
        <v>77</v>
      </c>
      <c r="N37" s="177">
        <v>89.552238805970106</v>
      </c>
      <c r="AE37" s="172"/>
      <c r="AF37" s="172"/>
      <c r="AG37" s="172"/>
      <c r="AH37" s="172"/>
      <c r="AI37" s="172"/>
      <c r="AJ37" s="172"/>
      <c r="AK37" s="172"/>
      <c r="AL37" s="172"/>
      <c r="AM37" s="172"/>
      <c r="AN37" s="172"/>
      <c r="AO37" s="172"/>
      <c r="AP37" s="172"/>
      <c r="AQ37" s="172"/>
    </row>
    <row r="38" spans="2:43" ht="13.5" customHeight="1" x14ac:dyDescent="0.25">
      <c r="B38" s="173" t="s">
        <v>182</v>
      </c>
      <c r="C38" s="174">
        <v>4409</v>
      </c>
      <c r="D38" s="174">
        <v>3967</v>
      </c>
      <c r="E38" s="174">
        <v>442</v>
      </c>
      <c r="F38" s="175">
        <v>89.975051031980001</v>
      </c>
      <c r="G38" s="176">
        <v>2277</v>
      </c>
      <c r="H38" s="176">
        <v>2050</v>
      </c>
      <c r="I38" s="176">
        <v>227</v>
      </c>
      <c r="J38" s="177">
        <v>90.030742204655198</v>
      </c>
      <c r="K38" s="176">
        <v>2132</v>
      </c>
      <c r="L38" s="176">
        <v>1917</v>
      </c>
      <c r="M38" s="176">
        <v>215</v>
      </c>
      <c r="N38" s="177">
        <v>89.915572232645403</v>
      </c>
      <c r="AE38" s="172"/>
      <c r="AF38" s="172"/>
      <c r="AG38" s="172"/>
      <c r="AH38" s="172"/>
      <c r="AI38" s="172"/>
      <c r="AJ38" s="172"/>
      <c r="AK38" s="172"/>
      <c r="AL38" s="172"/>
      <c r="AM38" s="172"/>
      <c r="AN38" s="172"/>
      <c r="AO38" s="172"/>
      <c r="AP38" s="172"/>
      <c r="AQ38" s="172"/>
    </row>
    <row r="39" spans="2:43" ht="16.5" customHeight="1" x14ac:dyDescent="0.25">
      <c r="B39" s="167" t="s">
        <v>183</v>
      </c>
      <c r="C39" s="168">
        <v>3584</v>
      </c>
      <c r="D39" s="168">
        <v>3364</v>
      </c>
      <c r="E39" s="168">
        <v>220</v>
      </c>
      <c r="F39" s="169">
        <v>93.861607142857096</v>
      </c>
      <c r="G39" s="170">
        <v>1811</v>
      </c>
      <c r="H39" s="170">
        <v>1682</v>
      </c>
      <c r="I39" s="170">
        <v>129</v>
      </c>
      <c r="J39" s="171">
        <v>92.876863611264497</v>
      </c>
      <c r="K39" s="170">
        <v>1773</v>
      </c>
      <c r="L39" s="170">
        <v>1682</v>
      </c>
      <c r="M39" s="170">
        <v>91</v>
      </c>
      <c r="N39" s="171">
        <v>94.867456288776097</v>
      </c>
      <c r="AE39" s="172"/>
      <c r="AF39" s="172"/>
      <c r="AG39" s="172"/>
      <c r="AH39" s="172"/>
      <c r="AI39" s="172"/>
      <c r="AJ39" s="172"/>
      <c r="AK39" s="172"/>
      <c r="AL39" s="172"/>
      <c r="AM39" s="172"/>
      <c r="AN39" s="172"/>
      <c r="AO39" s="172"/>
      <c r="AP39" s="172"/>
      <c r="AQ39" s="172"/>
    </row>
    <row r="40" spans="2:43" ht="13.5" customHeight="1" x14ac:dyDescent="0.25">
      <c r="B40" s="173" t="s">
        <v>184</v>
      </c>
      <c r="C40" s="174">
        <v>2842</v>
      </c>
      <c r="D40" s="174">
        <v>2741</v>
      </c>
      <c r="E40" s="174">
        <v>101</v>
      </c>
      <c r="F40" s="175">
        <v>96.446164672765704</v>
      </c>
      <c r="G40" s="176">
        <v>1431</v>
      </c>
      <c r="H40" s="176">
        <v>1370</v>
      </c>
      <c r="I40" s="176">
        <v>61</v>
      </c>
      <c r="J40" s="177">
        <v>95.737246680642897</v>
      </c>
      <c r="K40" s="176">
        <v>1411</v>
      </c>
      <c r="L40" s="176">
        <v>1371</v>
      </c>
      <c r="M40" s="176">
        <v>40</v>
      </c>
      <c r="N40" s="177">
        <v>97.165131112685998</v>
      </c>
      <c r="AE40" s="172"/>
      <c r="AF40" s="172"/>
      <c r="AG40" s="172"/>
      <c r="AH40" s="172"/>
      <c r="AI40" s="172"/>
      <c r="AJ40" s="172"/>
      <c r="AK40" s="172"/>
      <c r="AL40" s="172"/>
      <c r="AM40" s="172"/>
      <c r="AN40" s="172"/>
      <c r="AO40" s="172"/>
      <c r="AP40" s="172"/>
      <c r="AQ40" s="172"/>
    </row>
    <row r="41" spans="2:43" ht="13.5" customHeight="1" x14ac:dyDescent="0.25">
      <c r="B41" s="173" t="s">
        <v>185</v>
      </c>
      <c r="C41" s="174">
        <v>742</v>
      </c>
      <c r="D41" s="174">
        <v>623</v>
      </c>
      <c r="E41" s="174">
        <v>119</v>
      </c>
      <c r="F41" s="175">
        <v>83.962264150943398</v>
      </c>
      <c r="G41" s="176">
        <v>380</v>
      </c>
      <c r="H41" s="176">
        <v>312</v>
      </c>
      <c r="I41" s="176">
        <v>68</v>
      </c>
      <c r="J41" s="177">
        <v>82.105263157894697</v>
      </c>
      <c r="K41" s="176">
        <v>362</v>
      </c>
      <c r="L41" s="176">
        <v>311</v>
      </c>
      <c r="M41" s="176">
        <v>51</v>
      </c>
      <c r="N41" s="177">
        <v>85.911602209944704</v>
      </c>
      <c r="AE41" s="172"/>
      <c r="AF41" s="172"/>
      <c r="AG41" s="172"/>
      <c r="AH41" s="172"/>
      <c r="AI41" s="172"/>
      <c r="AJ41" s="172"/>
      <c r="AK41" s="172"/>
      <c r="AL41" s="172"/>
      <c r="AM41" s="172"/>
      <c r="AN41" s="172"/>
      <c r="AO41" s="172"/>
      <c r="AP41" s="172"/>
      <c r="AQ41" s="172"/>
    </row>
    <row r="42" spans="2:43" ht="16.5" customHeight="1" x14ac:dyDescent="0.25">
      <c r="B42" s="167" t="s">
        <v>186</v>
      </c>
      <c r="C42" s="168">
        <v>6766</v>
      </c>
      <c r="D42" s="168">
        <v>6454</v>
      </c>
      <c r="E42" s="168">
        <v>312</v>
      </c>
      <c r="F42" s="169">
        <v>95.388708247117904</v>
      </c>
      <c r="G42" s="170">
        <v>3465</v>
      </c>
      <c r="H42" s="170">
        <v>3294</v>
      </c>
      <c r="I42" s="170">
        <v>171</v>
      </c>
      <c r="J42" s="171">
        <v>95.064935064935099</v>
      </c>
      <c r="K42" s="170">
        <v>3301</v>
      </c>
      <c r="L42" s="170">
        <v>3160</v>
      </c>
      <c r="M42" s="170">
        <v>141</v>
      </c>
      <c r="N42" s="171">
        <v>95.728567100878493</v>
      </c>
      <c r="AE42" s="172"/>
      <c r="AF42" s="172"/>
      <c r="AG42" s="172"/>
      <c r="AH42" s="172"/>
      <c r="AI42" s="172"/>
      <c r="AJ42" s="172"/>
      <c r="AK42" s="172"/>
      <c r="AL42" s="172"/>
      <c r="AM42" s="172"/>
      <c r="AN42" s="172"/>
      <c r="AO42" s="172"/>
      <c r="AP42" s="172"/>
      <c r="AQ42" s="172"/>
    </row>
    <row r="43" spans="2:43" ht="13.5" customHeight="1" x14ac:dyDescent="0.25">
      <c r="B43" s="173" t="s">
        <v>187</v>
      </c>
      <c r="C43" s="174">
        <v>2086</v>
      </c>
      <c r="D43" s="174">
        <v>1955</v>
      </c>
      <c r="E43" s="174">
        <v>131</v>
      </c>
      <c r="F43" s="175">
        <v>93.720038350910798</v>
      </c>
      <c r="G43" s="176">
        <v>1067</v>
      </c>
      <c r="H43" s="176">
        <v>993</v>
      </c>
      <c r="I43" s="176">
        <v>74</v>
      </c>
      <c r="J43" s="177">
        <v>93.064667291471395</v>
      </c>
      <c r="K43" s="176">
        <v>1019</v>
      </c>
      <c r="L43" s="176">
        <v>962</v>
      </c>
      <c r="M43" s="176">
        <v>57</v>
      </c>
      <c r="N43" s="177">
        <v>94.4062806673209</v>
      </c>
      <c r="AE43" s="172"/>
      <c r="AF43" s="172"/>
      <c r="AG43" s="172"/>
      <c r="AH43" s="172"/>
      <c r="AI43" s="172"/>
      <c r="AJ43" s="172"/>
      <c r="AK43" s="172"/>
      <c r="AL43" s="172"/>
      <c r="AM43" s="172"/>
      <c r="AN43" s="172"/>
      <c r="AO43" s="172"/>
      <c r="AP43" s="172"/>
      <c r="AQ43" s="172"/>
    </row>
    <row r="44" spans="2:43" ht="13.5" customHeight="1" x14ac:dyDescent="0.25">
      <c r="B44" s="173" t="s">
        <v>188</v>
      </c>
      <c r="C44" s="174">
        <v>746</v>
      </c>
      <c r="D44" s="174">
        <v>720</v>
      </c>
      <c r="E44" s="174">
        <v>26</v>
      </c>
      <c r="F44" s="175">
        <v>96.514745308311007</v>
      </c>
      <c r="G44" s="176">
        <v>363</v>
      </c>
      <c r="H44" s="176">
        <v>349</v>
      </c>
      <c r="I44" s="176">
        <v>14</v>
      </c>
      <c r="J44" s="177">
        <v>96.143250688705194</v>
      </c>
      <c r="K44" s="176">
        <v>383</v>
      </c>
      <c r="L44" s="176">
        <v>371</v>
      </c>
      <c r="M44" s="176">
        <v>12</v>
      </c>
      <c r="N44" s="177">
        <v>96.866840731070496</v>
      </c>
      <c r="AE44" s="172"/>
      <c r="AF44" s="172"/>
      <c r="AG44" s="172"/>
      <c r="AH44" s="172"/>
      <c r="AI44" s="172"/>
      <c r="AJ44" s="172"/>
      <c r="AK44" s="172"/>
      <c r="AL44" s="172"/>
      <c r="AM44" s="172"/>
      <c r="AN44" s="172"/>
      <c r="AO44" s="172"/>
      <c r="AP44" s="172"/>
      <c r="AQ44" s="172"/>
    </row>
    <row r="45" spans="2:43" ht="13.5" customHeight="1" x14ac:dyDescent="0.25">
      <c r="B45" s="173" t="s">
        <v>189</v>
      </c>
      <c r="C45" s="174">
        <v>1091</v>
      </c>
      <c r="D45" s="174">
        <v>1056</v>
      </c>
      <c r="E45" s="174">
        <v>35</v>
      </c>
      <c r="F45" s="175">
        <v>96.791934005499499</v>
      </c>
      <c r="G45" s="176">
        <v>568</v>
      </c>
      <c r="H45" s="176">
        <v>548</v>
      </c>
      <c r="I45" s="176">
        <v>20</v>
      </c>
      <c r="J45" s="177">
        <v>96.478873239436595</v>
      </c>
      <c r="K45" s="176">
        <v>523</v>
      </c>
      <c r="L45" s="176">
        <v>508</v>
      </c>
      <c r="M45" s="176">
        <v>15</v>
      </c>
      <c r="N45" s="177">
        <v>97.131931166347997</v>
      </c>
      <c r="AE45" s="172"/>
      <c r="AF45" s="172"/>
      <c r="AG45" s="172"/>
      <c r="AH45" s="172"/>
      <c r="AI45" s="172"/>
      <c r="AJ45" s="172"/>
      <c r="AK45" s="172"/>
      <c r="AL45" s="172"/>
      <c r="AM45" s="172"/>
      <c r="AN45" s="172"/>
      <c r="AO45" s="172"/>
      <c r="AP45" s="172"/>
      <c r="AQ45" s="172"/>
    </row>
    <row r="46" spans="2:43" ht="13.5" customHeight="1" x14ac:dyDescent="0.25">
      <c r="B46" s="173" t="s">
        <v>190</v>
      </c>
      <c r="C46" s="174">
        <v>892</v>
      </c>
      <c r="D46" s="174">
        <v>865</v>
      </c>
      <c r="E46" s="174">
        <v>27</v>
      </c>
      <c r="F46" s="175">
        <v>96.973094170403598</v>
      </c>
      <c r="G46" s="176">
        <v>464</v>
      </c>
      <c r="H46" s="176">
        <v>452</v>
      </c>
      <c r="I46" s="176">
        <v>12</v>
      </c>
      <c r="J46" s="177">
        <v>97.413793103448299</v>
      </c>
      <c r="K46" s="176">
        <v>428</v>
      </c>
      <c r="L46" s="176">
        <v>413</v>
      </c>
      <c r="M46" s="176">
        <v>15</v>
      </c>
      <c r="N46" s="177">
        <v>96.495327102803699</v>
      </c>
      <c r="AE46" s="172"/>
      <c r="AF46" s="172"/>
      <c r="AG46" s="172"/>
      <c r="AH46" s="172"/>
      <c r="AI46" s="172"/>
      <c r="AJ46" s="172"/>
      <c r="AK46" s="172"/>
      <c r="AL46" s="172"/>
      <c r="AM46" s="172"/>
      <c r="AN46" s="172"/>
      <c r="AO46" s="172"/>
      <c r="AP46" s="172"/>
      <c r="AQ46" s="172"/>
    </row>
    <row r="47" spans="2:43" ht="13.5" customHeight="1" x14ac:dyDescent="0.25">
      <c r="B47" s="173" t="s">
        <v>191</v>
      </c>
      <c r="C47" s="174">
        <v>1951</v>
      </c>
      <c r="D47" s="174">
        <v>1858</v>
      </c>
      <c r="E47" s="174">
        <v>93</v>
      </c>
      <c r="F47" s="175">
        <v>95.233213736545395</v>
      </c>
      <c r="G47" s="176">
        <v>1003</v>
      </c>
      <c r="H47" s="176">
        <v>952</v>
      </c>
      <c r="I47" s="176">
        <v>51</v>
      </c>
      <c r="J47" s="177">
        <v>94.915254237288096</v>
      </c>
      <c r="K47" s="176">
        <v>948</v>
      </c>
      <c r="L47" s="176">
        <v>906</v>
      </c>
      <c r="M47" s="176">
        <v>42</v>
      </c>
      <c r="N47" s="177">
        <v>95.569620253164601</v>
      </c>
      <c r="AE47" s="172"/>
      <c r="AF47" s="172"/>
      <c r="AG47" s="172"/>
      <c r="AH47" s="172"/>
      <c r="AI47" s="172"/>
      <c r="AJ47" s="172"/>
      <c r="AK47" s="172"/>
      <c r="AL47" s="172"/>
      <c r="AM47" s="172"/>
      <c r="AN47" s="172"/>
      <c r="AO47" s="172"/>
      <c r="AP47" s="172"/>
      <c r="AQ47" s="172"/>
    </row>
    <row r="48" spans="2:43" ht="4.5" customHeight="1" x14ac:dyDescent="0.25">
      <c r="C48" s="178"/>
      <c r="D48" s="178"/>
      <c r="E48" s="178"/>
      <c r="F48" s="179"/>
      <c r="G48" s="179"/>
      <c r="H48" s="179"/>
      <c r="I48" s="179"/>
      <c r="J48" s="179"/>
      <c r="K48" s="179"/>
      <c r="L48" s="179"/>
      <c r="M48" s="179"/>
      <c r="N48" s="179"/>
    </row>
    <row r="49" spans="2:29" x14ac:dyDescent="0.25">
      <c r="B49" s="180" t="s">
        <v>192</v>
      </c>
      <c r="C49" s="181"/>
      <c r="D49" s="182"/>
      <c r="F49" s="183"/>
    </row>
    <row r="50" spans="2:29" ht="15" customHeight="1" x14ac:dyDescent="0.25">
      <c r="C50" s="172"/>
      <c r="D50" s="172"/>
      <c r="E50" s="172"/>
      <c r="F50" s="172"/>
      <c r="G50" s="172"/>
      <c r="H50" s="172"/>
      <c r="I50" s="172"/>
      <c r="J50" s="172"/>
      <c r="K50" s="172"/>
      <c r="L50" s="172"/>
      <c r="M50" s="172"/>
      <c r="N50" s="172"/>
    </row>
    <row r="51" spans="2:29" x14ac:dyDescent="0.25">
      <c r="O51" s="184"/>
    </row>
    <row r="55" spans="2:29" x14ac:dyDescent="0.25">
      <c r="Q55" s="173"/>
      <c r="R55" s="185"/>
      <c r="S55" s="185"/>
      <c r="T55" s="185"/>
      <c r="U55" s="186"/>
      <c r="V55" s="187"/>
      <c r="W55" s="187"/>
      <c r="X55" s="187"/>
      <c r="Y55" s="188"/>
      <c r="Z55" s="187"/>
      <c r="AA55" s="187"/>
      <c r="AB55" s="187"/>
      <c r="AC55" s="188"/>
    </row>
    <row r="56" spans="2:29" x14ac:dyDescent="0.25">
      <c r="Q56" s="173"/>
      <c r="R56" s="185"/>
      <c r="S56" s="185"/>
      <c r="T56" s="185"/>
      <c r="U56" s="186"/>
      <c r="V56" s="187"/>
      <c r="W56" s="187"/>
      <c r="X56" s="187"/>
      <c r="Y56" s="188"/>
      <c r="Z56" s="187"/>
      <c r="AA56" s="187"/>
      <c r="AB56" s="187"/>
      <c r="AC56" s="188"/>
    </row>
    <row r="57" spans="2:29" x14ac:dyDescent="0.25">
      <c r="Q57" s="173"/>
      <c r="R57" s="185"/>
      <c r="S57" s="185"/>
      <c r="T57" s="185"/>
      <c r="U57" s="186"/>
      <c r="V57" s="187"/>
      <c r="W57" s="187"/>
      <c r="X57" s="187"/>
      <c r="Y57" s="188"/>
      <c r="Z57" s="187"/>
      <c r="AA57" s="187"/>
      <c r="AB57" s="187"/>
      <c r="AC57" s="188"/>
    </row>
    <row r="58" spans="2:29" x14ac:dyDescent="0.25">
      <c r="Q58" s="167"/>
      <c r="R58" s="189"/>
      <c r="S58" s="189"/>
      <c r="T58" s="189"/>
      <c r="U58" s="190"/>
      <c r="V58" s="191"/>
      <c r="W58" s="191"/>
      <c r="X58" s="191"/>
      <c r="Y58" s="192"/>
      <c r="Z58" s="191"/>
      <c r="AA58" s="191"/>
      <c r="AB58" s="191"/>
      <c r="AC58" s="192"/>
    </row>
    <row r="59" spans="2:29" x14ac:dyDescent="0.25">
      <c r="Q59" s="173"/>
      <c r="R59" s="185"/>
      <c r="S59" s="185"/>
      <c r="T59" s="185"/>
      <c r="U59" s="186"/>
      <c r="V59" s="187"/>
      <c r="W59" s="187"/>
      <c r="X59" s="187"/>
      <c r="Y59" s="188"/>
      <c r="Z59" s="187"/>
      <c r="AA59" s="187"/>
      <c r="AB59" s="187"/>
      <c r="AC59" s="188"/>
    </row>
    <row r="60" spans="2:29" x14ac:dyDescent="0.25">
      <c r="Q60" s="173"/>
      <c r="R60" s="185"/>
      <c r="S60" s="185"/>
      <c r="T60" s="185"/>
      <c r="U60" s="186"/>
      <c r="V60" s="187"/>
      <c r="W60" s="187"/>
      <c r="X60" s="187"/>
      <c r="Y60" s="188"/>
      <c r="Z60" s="187"/>
      <c r="AA60" s="187"/>
      <c r="AB60" s="187"/>
      <c r="AC60" s="188"/>
    </row>
    <row r="61" spans="2:29" x14ac:dyDescent="0.25">
      <c r="Q61" s="173"/>
      <c r="R61" s="185"/>
      <c r="S61" s="185"/>
      <c r="T61" s="185"/>
      <c r="U61" s="186"/>
      <c r="V61" s="187"/>
      <c r="W61" s="187"/>
      <c r="X61" s="187"/>
      <c r="Y61" s="188"/>
      <c r="Z61" s="187"/>
      <c r="AA61" s="187"/>
      <c r="AB61" s="187"/>
      <c r="AC61" s="188"/>
    </row>
    <row r="62" spans="2:29" x14ac:dyDescent="0.25">
      <c r="Q62" s="173"/>
      <c r="R62" s="185"/>
      <c r="S62" s="185"/>
      <c r="T62" s="185"/>
      <c r="U62" s="186"/>
      <c r="V62" s="187"/>
      <c r="W62" s="187"/>
      <c r="X62" s="187"/>
      <c r="Y62" s="188"/>
      <c r="Z62" s="187"/>
      <c r="AA62" s="187"/>
      <c r="AB62" s="187"/>
      <c r="AC62" s="188"/>
    </row>
    <row r="63" spans="2:29" x14ac:dyDescent="0.25">
      <c r="Q63" s="173"/>
      <c r="R63" s="185"/>
      <c r="S63" s="185"/>
      <c r="T63" s="185"/>
      <c r="U63" s="186"/>
      <c r="V63" s="187"/>
      <c r="W63" s="187"/>
      <c r="X63" s="187"/>
      <c r="Y63" s="188"/>
      <c r="Z63" s="187"/>
      <c r="AA63" s="187"/>
      <c r="AB63" s="187"/>
      <c r="AC63" s="188"/>
    </row>
    <row r="64" spans="2:29" x14ac:dyDescent="0.25">
      <c r="Q64" s="173"/>
      <c r="R64" s="185"/>
      <c r="S64" s="185"/>
      <c r="T64" s="185"/>
      <c r="U64" s="186"/>
      <c r="V64" s="187"/>
      <c r="W64" s="187"/>
      <c r="X64" s="187"/>
      <c r="Y64" s="188"/>
      <c r="Z64" s="187"/>
      <c r="AA64" s="187"/>
      <c r="AB64" s="187"/>
      <c r="AC64" s="188"/>
    </row>
    <row r="65" spans="17:29" x14ac:dyDescent="0.25">
      <c r="Q65" s="167"/>
      <c r="R65" s="189"/>
      <c r="S65" s="189"/>
      <c r="T65" s="189"/>
      <c r="U65" s="190"/>
      <c r="V65" s="191"/>
      <c r="W65" s="191"/>
      <c r="X65" s="191"/>
      <c r="Y65" s="192"/>
      <c r="Z65" s="191"/>
      <c r="AA65" s="191"/>
      <c r="AB65" s="191"/>
      <c r="AC65" s="192"/>
    </row>
    <row r="66" spans="17:29" x14ac:dyDescent="0.25">
      <c r="Q66" s="167"/>
      <c r="R66" s="189"/>
      <c r="S66" s="189"/>
      <c r="T66" s="189"/>
      <c r="U66" s="190"/>
      <c r="V66" s="191"/>
      <c r="W66" s="191"/>
      <c r="X66" s="191"/>
      <c r="Y66" s="192"/>
      <c r="Z66" s="191"/>
      <c r="AA66" s="191"/>
      <c r="AB66" s="191"/>
      <c r="AC66" s="192"/>
    </row>
    <row r="67" spans="17:29" x14ac:dyDescent="0.25">
      <c r="Q67" s="173"/>
      <c r="R67" s="185"/>
      <c r="S67" s="185"/>
      <c r="T67" s="185"/>
      <c r="U67" s="186"/>
      <c r="V67" s="187"/>
      <c r="W67" s="187"/>
      <c r="X67" s="187"/>
      <c r="Y67" s="188"/>
      <c r="Z67" s="187"/>
      <c r="AA67" s="187"/>
      <c r="AB67" s="187"/>
      <c r="AC67" s="188"/>
    </row>
    <row r="68" spans="17:29" x14ac:dyDescent="0.25">
      <c r="Q68" s="173"/>
      <c r="R68" s="185"/>
      <c r="S68" s="185"/>
      <c r="T68" s="185"/>
      <c r="U68" s="186"/>
      <c r="V68" s="187"/>
      <c r="W68" s="187"/>
      <c r="X68" s="187"/>
      <c r="Y68" s="188"/>
      <c r="Z68" s="187"/>
      <c r="AA68" s="187"/>
      <c r="AB68" s="187"/>
      <c r="AC68" s="188"/>
    </row>
    <row r="69" spans="17:29" x14ac:dyDescent="0.25">
      <c r="Q69" s="173"/>
      <c r="R69" s="185"/>
      <c r="S69" s="185"/>
      <c r="T69" s="185"/>
      <c r="U69" s="186"/>
      <c r="V69" s="187"/>
      <c r="W69" s="187"/>
      <c r="X69" s="187"/>
      <c r="Y69" s="188"/>
      <c r="Z69" s="187"/>
      <c r="AA69" s="187"/>
      <c r="AB69" s="187"/>
      <c r="AC69" s="188"/>
    </row>
    <row r="70" spans="17:29" x14ac:dyDescent="0.25">
      <c r="Q70" s="167"/>
      <c r="R70" s="189"/>
      <c r="S70" s="189"/>
      <c r="T70" s="189"/>
      <c r="U70" s="190"/>
      <c r="V70" s="191"/>
      <c r="W70" s="191"/>
      <c r="X70" s="191"/>
      <c r="Y70" s="192"/>
      <c r="Z70" s="191"/>
      <c r="AA70" s="191"/>
      <c r="AB70" s="191"/>
      <c r="AC70" s="192"/>
    </row>
    <row r="71" spans="17:29" x14ac:dyDescent="0.25">
      <c r="Q71" s="173"/>
      <c r="R71" s="185"/>
      <c r="S71" s="185"/>
      <c r="T71" s="185"/>
      <c r="U71" s="186"/>
      <c r="V71" s="187"/>
      <c r="W71" s="187"/>
      <c r="X71" s="187"/>
      <c r="Y71" s="188"/>
      <c r="Z71" s="187"/>
      <c r="AA71" s="187"/>
      <c r="AB71" s="187"/>
      <c r="AC71" s="188"/>
    </row>
    <row r="72" spans="17:29" x14ac:dyDescent="0.25">
      <c r="Q72" s="173"/>
      <c r="R72" s="185"/>
      <c r="S72" s="185"/>
      <c r="T72" s="185"/>
      <c r="U72" s="186"/>
      <c r="V72" s="187"/>
      <c r="W72" s="187"/>
      <c r="X72" s="187"/>
      <c r="Y72" s="188"/>
      <c r="Z72" s="187"/>
      <c r="AA72" s="187"/>
      <c r="AB72" s="187"/>
      <c r="AC72" s="188"/>
    </row>
    <row r="73" spans="17:29" x14ac:dyDescent="0.25">
      <c r="Q73" s="173"/>
      <c r="R73" s="185"/>
      <c r="S73" s="185"/>
      <c r="T73" s="185"/>
      <c r="U73" s="186"/>
      <c r="V73" s="187"/>
      <c r="W73" s="187"/>
      <c r="X73" s="187"/>
      <c r="Y73" s="188"/>
      <c r="Z73" s="187"/>
      <c r="AA73" s="187"/>
      <c r="AB73" s="187"/>
      <c r="AC73" s="188"/>
    </row>
    <row r="74" spans="17:29" x14ac:dyDescent="0.25">
      <c r="Q74" s="167"/>
      <c r="R74" s="189"/>
      <c r="S74" s="189"/>
      <c r="T74" s="189"/>
      <c r="U74" s="190"/>
      <c r="V74" s="191"/>
      <c r="W74" s="191"/>
      <c r="X74" s="191"/>
      <c r="Y74" s="192"/>
      <c r="Z74" s="191"/>
      <c r="AA74" s="191"/>
      <c r="AB74" s="191"/>
      <c r="AC74" s="192"/>
    </row>
    <row r="75" spans="17:29" x14ac:dyDescent="0.25">
      <c r="Q75" s="173"/>
      <c r="R75" s="185"/>
      <c r="S75" s="185"/>
      <c r="T75" s="185"/>
      <c r="U75" s="186"/>
      <c r="V75" s="187"/>
      <c r="W75" s="187"/>
      <c r="X75" s="187"/>
      <c r="Y75" s="188"/>
      <c r="Z75" s="187"/>
      <c r="AA75" s="187"/>
      <c r="AB75" s="187"/>
      <c r="AC75" s="188"/>
    </row>
    <row r="76" spans="17:29" x14ac:dyDescent="0.25">
      <c r="Q76" s="173"/>
      <c r="R76" s="185"/>
      <c r="S76" s="185"/>
      <c r="T76" s="185"/>
      <c r="U76" s="186"/>
      <c r="V76" s="187"/>
      <c r="W76" s="187"/>
      <c r="X76" s="187"/>
      <c r="Y76" s="188"/>
      <c r="Z76" s="187"/>
      <c r="AA76" s="187"/>
      <c r="AB76" s="187"/>
      <c r="AC76" s="188"/>
    </row>
    <row r="77" spans="17:29" x14ac:dyDescent="0.25">
      <c r="Q77" s="167"/>
      <c r="R77" s="189"/>
      <c r="S77" s="189"/>
      <c r="T77" s="189"/>
      <c r="U77" s="190"/>
      <c r="V77" s="191"/>
      <c r="W77" s="191"/>
      <c r="X77" s="191"/>
      <c r="Y77" s="192"/>
      <c r="Z77" s="191"/>
      <c r="AA77" s="191"/>
      <c r="AB77" s="191"/>
      <c r="AC77" s="192"/>
    </row>
    <row r="78" spans="17:29" x14ac:dyDescent="0.25">
      <c r="Q78" s="173"/>
      <c r="R78" s="185"/>
      <c r="S78" s="185"/>
      <c r="T78" s="185"/>
      <c r="U78" s="186"/>
      <c r="V78" s="187"/>
      <c r="W78" s="187"/>
      <c r="X78" s="187"/>
      <c r="Y78" s="188"/>
      <c r="Z78" s="187"/>
      <c r="AA78" s="187"/>
      <c r="AB78" s="187"/>
      <c r="AC78" s="188"/>
    </row>
    <row r="79" spans="17:29" x14ac:dyDescent="0.25">
      <c r="Q79" s="173"/>
      <c r="R79" s="185"/>
      <c r="S79" s="185"/>
      <c r="T79" s="185"/>
      <c r="U79" s="186"/>
      <c r="V79" s="187"/>
      <c r="W79" s="187"/>
      <c r="X79" s="187"/>
      <c r="Y79" s="188"/>
      <c r="Z79" s="187"/>
      <c r="AA79" s="187"/>
      <c r="AB79" s="187"/>
      <c r="AC79" s="188"/>
    </row>
    <row r="80" spans="17:29" x14ac:dyDescent="0.25">
      <c r="Q80" s="167"/>
      <c r="R80" s="189"/>
      <c r="S80" s="189"/>
      <c r="T80" s="189"/>
      <c r="U80" s="190"/>
      <c r="V80" s="191"/>
      <c r="W80" s="191"/>
      <c r="X80" s="191"/>
      <c r="Y80" s="192"/>
      <c r="Z80" s="191"/>
      <c r="AA80" s="191"/>
      <c r="AB80" s="191"/>
      <c r="AC80" s="192"/>
    </row>
    <row r="81" spans="17:29" x14ac:dyDescent="0.25">
      <c r="Q81" s="173"/>
      <c r="R81" s="185"/>
      <c r="S81" s="185"/>
      <c r="T81" s="185"/>
      <c r="U81" s="186"/>
      <c r="V81" s="187"/>
      <c r="W81" s="187"/>
      <c r="X81" s="187"/>
      <c r="Y81" s="188"/>
      <c r="Z81" s="187"/>
      <c r="AA81" s="187"/>
      <c r="AB81" s="187"/>
      <c r="AC81" s="188"/>
    </row>
    <row r="82" spans="17:29" x14ac:dyDescent="0.25">
      <c r="Q82" s="173"/>
      <c r="R82" s="185"/>
      <c r="S82" s="185"/>
      <c r="T82" s="185"/>
      <c r="U82" s="186"/>
      <c r="V82" s="187"/>
      <c r="W82" s="187"/>
      <c r="X82" s="187"/>
      <c r="Y82" s="188"/>
      <c r="Z82" s="187"/>
      <c r="AA82" s="187"/>
      <c r="AB82" s="187"/>
      <c r="AC82" s="188"/>
    </row>
    <row r="83" spans="17:29" x14ac:dyDescent="0.25">
      <c r="Q83" s="173"/>
      <c r="R83" s="185"/>
      <c r="S83" s="185"/>
      <c r="T83" s="185"/>
      <c r="U83" s="186"/>
      <c r="V83" s="187"/>
      <c r="W83" s="187"/>
      <c r="X83" s="187"/>
      <c r="Y83" s="188"/>
      <c r="Z83" s="187"/>
      <c r="AA83" s="187"/>
      <c r="AB83" s="187"/>
      <c r="AC83" s="188"/>
    </row>
    <row r="84" spans="17:29" x14ac:dyDescent="0.25">
      <c r="Q84" s="173"/>
      <c r="R84" s="185"/>
      <c r="S84" s="185"/>
      <c r="T84" s="185"/>
      <c r="U84" s="186"/>
      <c r="V84" s="187"/>
      <c r="W84" s="187"/>
      <c r="X84" s="187"/>
      <c r="Y84" s="188"/>
      <c r="Z84" s="187"/>
      <c r="AA84" s="187"/>
      <c r="AB84" s="187"/>
      <c r="AC84" s="188"/>
    </row>
    <row r="85" spans="17:29" x14ac:dyDescent="0.25">
      <c r="Q85" s="173"/>
      <c r="R85" s="185"/>
      <c r="S85" s="185"/>
      <c r="T85" s="185"/>
      <c r="U85" s="186"/>
      <c r="V85" s="187"/>
      <c r="W85" s="187"/>
      <c r="X85" s="187"/>
      <c r="Y85" s="188"/>
      <c r="Z85" s="187"/>
      <c r="AA85" s="187"/>
      <c r="AB85" s="187"/>
      <c r="AC85" s="188"/>
    </row>
  </sheetData>
  <sheetProtection algorithmName="SHA-512" hashValue="0TF5pyeT/d5q9sNj+yluxRP+f/rKjTJlg2GF+FCGrlPojrOb72yqSWo0wuGfm7JYTdESUjJPfnfCcKftruqQqQ==" saltValue="bQ0lNeJPCsuWTGJ7IU+rGQ==" spinCount="100000" sheet="1" scenarios="1"/>
  <mergeCells count="7">
    <mergeCell ref="B9:J9"/>
    <mergeCell ref="C11:F11"/>
    <mergeCell ref="G11:J11"/>
    <mergeCell ref="K11:N11"/>
    <mergeCell ref="E12:E13"/>
    <mergeCell ref="I12:I13"/>
    <mergeCell ref="M12:M13"/>
  </mergeCells>
  <pageMargins left="0.70866141732283472" right="0.70866141732283472" top="0.74803149606299213" bottom="0.74803149606299213" header="0.31496062992125984" footer="0.31496062992125984"/>
  <pageSetup paperSize="9" scale="58"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0:H17"/>
  <sheetViews>
    <sheetView showGridLines="0" showRowColHeaders="0" zoomScaleNormal="100" workbookViewId="0"/>
  </sheetViews>
  <sheetFormatPr defaultRowHeight="15" x14ac:dyDescent="0.25"/>
  <cols>
    <col min="1" max="1" width="2.85546875" style="140" customWidth="1"/>
    <col min="2" max="2" width="11.85546875" style="140" customWidth="1"/>
    <col min="3" max="4" width="15" style="140" customWidth="1"/>
    <col min="5" max="5" width="15.5703125" style="140" customWidth="1"/>
    <col min="6" max="6" width="11.42578125" style="140" customWidth="1"/>
    <col min="7" max="7" width="9.140625" style="140" customWidth="1"/>
    <col min="8" max="8" width="10.140625" style="140" bestFit="1" customWidth="1"/>
    <col min="9" max="21" width="9.140625" style="140"/>
    <col min="22" max="22" width="9.140625" style="140" customWidth="1"/>
    <col min="23" max="16384" width="9.140625" style="140"/>
  </cols>
  <sheetData>
    <row r="10" spans="2:8" ht="25.5" customHeight="1" x14ac:dyDescent="0.25">
      <c r="B10" s="220" t="s">
        <v>197</v>
      </c>
      <c r="C10" s="220"/>
      <c r="D10" s="220"/>
      <c r="E10" s="220"/>
      <c r="G10" s="184"/>
    </row>
    <row r="11" spans="2:8" ht="30" customHeight="1" x14ac:dyDescent="0.25">
      <c r="B11" s="193"/>
      <c r="C11" s="194" t="s">
        <v>156</v>
      </c>
      <c r="D11" s="194" t="s">
        <v>157</v>
      </c>
      <c r="E11" s="195" t="s">
        <v>193</v>
      </c>
    </row>
    <row r="12" spans="2:8" ht="17.25" customHeight="1" x14ac:dyDescent="0.25">
      <c r="B12" s="196" t="s">
        <v>198</v>
      </c>
      <c r="C12" s="174">
        <v>34679</v>
      </c>
      <c r="D12" s="174">
        <v>29238</v>
      </c>
      <c r="E12" s="197">
        <v>84.310389572940409</v>
      </c>
      <c r="H12" s="198"/>
    </row>
    <row r="13" spans="2:8" ht="13.5" customHeight="1" x14ac:dyDescent="0.25">
      <c r="B13" s="196" t="s">
        <v>199</v>
      </c>
      <c r="C13" s="174">
        <v>33794</v>
      </c>
      <c r="D13" s="174">
        <v>30669</v>
      </c>
      <c r="E13" s="197">
        <v>90.752796354382397</v>
      </c>
      <c r="H13" s="198"/>
    </row>
    <row r="14" spans="2:8" ht="13.5" customHeight="1" x14ac:dyDescent="0.25">
      <c r="B14" s="196" t="s">
        <v>200</v>
      </c>
      <c r="C14" s="174">
        <v>34815</v>
      </c>
      <c r="D14" s="174">
        <v>32889</v>
      </c>
      <c r="E14" s="197">
        <v>94.467901766479997</v>
      </c>
      <c r="H14" s="198"/>
    </row>
    <row r="15" spans="2:8" ht="13.5" customHeight="1" x14ac:dyDescent="0.25">
      <c r="B15" s="196" t="s">
        <v>201</v>
      </c>
      <c r="C15" s="174">
        <v>35721</v>
      </c>
      <c r="D15" s="174">
        <v>33327</v>
      </c>
      <c r="E15" s="197">
        <v>93.298059964726605</v>
      </c>
      <c r="H15" s="198"/>
    </row>
    <row r="16" spans="2:8" ht="13.5" customHeight="1" x14ac:dyDescent="0.25">
      <c r="B16" s="199" t="s">
        <v>241</v>
      </c>
      <c r="C16" s="200">
        <v>35297</v>
      </c>
      <c r="D16" s="200">
        <v>33226</v>
      </c>
      <c r="E16" s="201">
        <v>94.1</v>
      </c>
      <c r="G16" s="202"/>
    </row>
    <row r="17" spans="2:5" ht="18" customHeight="1" x14ac:dyDescent="0.25">
      <c r="B17" s="203" t="s">
        <v>195</v>
      </c>
      <c r="C17" s="204"/>
      <c r="D17" s="204"/>
      <c r="E17" s="204"/>
    </row>
  </sheetData>
  <sheetProtection algorithmName="SHA-512" hashValue="idsllNgWhhZNaS2R3EYhOr9p6sVRtJudsT/qQXzbFglAReiA1qpTQ8nY5Lk9teZq3t7+1xiFueq9k1e/hwk3Aw==" saltValue="QlxtWMASvJQ8qGGv3oqE6A==" spinCount="100000" sheet="1" scenarios="1"/>
  <mergeCells count="1">
    <mergeCell ref="B10:E10"/>
  </mergeCells>
  <pageMargins left="0.70866141732283472" right="0.70866141732283472" top="0.74803149606299213" bottom="0.74803149606299213" header="0.31496062992125984" footer="0.31496062992125984"/>
  <pageSetup paperSize="9" scale="59"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9:F20"/>
  <sheetViews>
    <sheetView showGridLines="0" showRowColHeaders="0" zoomScaleNormal="100" workbookViewId="0"/>
  </sheetViews>
  <sheetFormatPr defaultRowHeight="15" x14ac:dyDescent="0.25"/>
  <cols>
    <col min="1" max="1" width="2.85546875" customWidth="1"/>
    <col min="2" max="2" width="24" customWidth="1"/>
    <col min="3" max="3" width="17.140625" customWidth="1"/>
    <col min="4" max="4" width="9.140625" customWidth="1"/>
    <col min="6" max="7" width="9.140625" customWidth="1"/>
    <col min="22" max="22" width="9.140625" customWidth="1"/>
  </cols>
  <sheetData>
    <row r="9" spans="2:6" ht="47.25" customHeight="1" x14ac:dyDescent="0.25">
      <c r="B9" s="226" t="s">
        <v>242</v>
      </c>
      <c r="C9" s="226"/>
    </row>
    <row r="10" spans="2:6" ht="25.5" customHeight="1" x14ac:dyDescent="0.25">
      <c r="C10" s="213" t="s">
        <v>196</v>
      </c>
    </row>
    <row r="11" spans="2:6" ht="13.5" customHeight="1" x14ac:dyDescent="0.25">
      <c r="B11" s="98" t="s">
        <v>164</v>
      </c>
      <c r="C11" s="137" t="s">
        <v>430</v>
      </c>
    </row>
    <row r="12" spans="2:6" ht="13.5" customHeight="1" x14ac:dyDescent="0.25">
      <c r="B12" s="98" t="s">
        <v>171</v>
      </c>
      <c r="C12" s="137">
        <v>21</v>
      </c>
    </row>
    <row r="13" spans="2:6" ht="13.5" customHeight="1" x14ac:dyDescent="0.25">
      <c r="B13" s="98" t="s">
        <v>172</v>
      </c>
      <c r="C13" s="137">
        <v>14</v>
      </c>
    </row>
    <row r="14" spans="2:6" ht="13.5" customHeight="1" x14ac:dyDescent="0.25">
      <c r="B14" s="98" t="s">
        <v>176</v>
      </c>
      <c r="C14" s="137">
        <v>18</v>
      </c>
      <c r="F14" s="132"/>
    </row>
    <row r="15" spans="2:6" ht="13.5" customHeight="1" x14ac:dyDescent="0.25">
      <c r="B15" s="98" t="s">
        <v>180</v>
      </c>
      <c r="C15" s="137" t="s">
        <v>430</v>
      </c>
    </row>
    <row r="16" spans="2:6" ht="13.5" customHeight="1" x14ac:dyDescent="0.25">
      <c r="B16" s="98" t="s">
        <v>183</v>
      </c>
      <c r="C16" s="137">
        <v>33</v>
      </c>
    </row>
    <row r="17" spans="2:3" ht="13.5" customHeight="1" x14ac:dyDescent="0.25">
      <c r="B17" s="98" t="s">
        <v>186</v>
      </c>
      <c r="C17" s="137">
        <v>52</v>
      </c>
    </row>
    <row r="18" spans="2:3" ht="18.75" customHeight="1" x14ac:dyDescent="0.25">
      <c r="B18" s="97" t="s">
        <v>158</v>
      </c>
      <c r="C18" s="138">
        <v>145</v>
      </c>
    </row>
    <row r="19" spans="2:3" ht="27.75" customHeight="1" x14ac:dyDescent="0.25">
      <c r="B19" s="227" t="s">
        <v>195</v>
      </c>
      <c r="C19" s="227"/>
    </row>
    <row r="20" spans="2:3" ht="28.5" customHeight="1" x14ac:dyDescent="0.25">
      <c r="B20" s="228" t="s">
        <v>202</v>
      </c>
      <c r="C20" s="228"/>
    </row>
  </sheetData>
  <mergeCells count="3">
    <mergeCell ref="B9:C9"/>
    <mergeCell ref="B19:C19"/>
    <mergeCell ref="B20:C20"/>
  </mergeCells>
  <pageMargins left="0.70866141732283472" right="0.70866141732283472" top="0.74803149606299213" bottom="0.74803149606299213" header="0.31496062992125984" footer="0.31496062992125984"/>
  <pageSetup paperSize="9" scale="62"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0:J11"/>
  <sheetViews>
    <sheetView showGridLines="0" showRowColHeaders="0" zoomScaleNormal="100" workbookViewId="0"/>
  </sheetViews>
  <sheetFormatPr defaultRowHeight="15" x14ac:dyDescent="0.25"/>
  <cols>
    <col min="1" max="1" width="4" style="140" customWidth="1"/>
    <col min="2" max="6" width="9.140625" style="140"/>
    <col min="7" max="7" width="9.140625" style="140" customWidth="1"/>
    <col min="8" max="21" width="9.140625" style="140"/>
    <col min="22" max="22" width="9.140625" style="140" customWidth="1"/>
    <col min="23" max="16384" width="9.140625" style="140"/>
  </cols>
  <sheetData>
    <row r="10" spans="2:10" x14ac:dyDescent="0.25">
      <c r="B10" s="205"/>
      <c r="C10" s="206"/>
      <c r="D10" s="206"/>
      <c r="E10" s="206"/>
      <c r="F10" s="206"/>
      <c r="G10" s="206"/>
      <c r="H10" s="206"/>
      <c r="I10" s="206"/>
      <c r="J10" s="206"/>
    </row>
    <row r="11" spans="2:10" x14ac:dyDescent="0.25">
      <c r="B11" s="206"/>
      <c r="C11" s="206"/>
      <c r="D11" s="206"/>
      <c r="E11" s="206"/>
      <c r="F11" s="206"/>
      <c r="G11" s="206"/>
      <c r="H11" s="206"/>
      <c r="I11" s="206"/>
      <c r="J11" s="206"/>
    </row>
  </sheetData>
  <pageMargins left="0.70866141732283472" right="0.70866141732283472" top="0.74803149606299213" bottom="0.74803149606299213" header="0.31496062992125984" footer="0.31496062992125984"/>
  <pageSetup paperSize="9" scale="58"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9:O47"/>
  <sheetViews>
    <sheetView showGridLines="0" showRowColHeaders="0" zoomScaleNormal="100" workbookViewId="0"/>
  </sheetViews>
  <sheetFormatPr defaultRowHeight="15" x14ac:dyDescent="0.25"/>
  <cols>
    <col min="1" max="1" width="4" style="140" customWidth="1"/>
    <col min="2" max="6" width="9.140625" style="140"/>
    <col min="7" max="7" width="9.140625" style="140" customWidth="1"/>
    <col min="8" max="21" width="9.140625" style="140"/>
    <col min="22" max="22" width="9.140625" style="140" customWidth="1"/>
    <col min="23" max="16384" width="9.140625" style="140"/>
  </cols>
  <sheetData>
    <row r="9" spans="2:15" x14ac:dyDescent="0.25">
      <c r="B9" s="205" t="s">
        <v>1</v>
      </c>
      <c r="C9" s="207"/>
      <c r="D9" s="207"/>
      <c r="E9" s="207"/>
      <c r="F9" s="207"/>
      <c r="G9" s="207"/>
      <c r="H9" s="207"/>
      <c r="I9" s="207"/>
      <c r="J9" s="207"/>
      <c r="K9" s="207"/>
      <c r="L9" s="207"/>
      <c r="M9" s="207"/>
      <c r="N9" s="207"/>
      <c r="O9" s="208" t="s">
        <v>0</v>
      </c>
    </row>
    <row r="10" spans="2:15" x14ac:dyDescent="0.25">
      <c r="B10" s="207"/>
      <c r="C10" s="207"/>
      <c r="D10" s="207"/>
      <c r="E10" s="207"/>
      <c r="F10" s="207"/>
      <c r="G10" s="207"/>
      <c r="H10" s="207"/>
      <c r="I10" s="207"/>
      <c r="J10" s="207"/>
      <c r="K10" s="207"/>
      <c r="L10" s="207"/>
      <c r="M10" s="207"/>
    </row>
    <row r="11" spans="2:15" s="209" customFormat="1" ht="12.75" x14ac:dyDescent="0.2"/>
    <row r="12" spans="2:15" s="209" customFormat="1" ht="12.75" x14ac:dyDescent="0.2">
      <c r="B12" s="210" t="s">
        <v>2</v>
      </c>
      <c r="C12" s="210"/>
    </row>
    <row r="13" spans="2:15" s="209" customFormat="1" ht="12.75" x14ac:dyDescent="0.2">
      <c r="B13" s="209" t="s">
        <v>3</v>
      </c>
    </row>
    <row r="14" spans="2:15" s="209" customFormat="1" ht="12.75" x14ac:dyDescent="0.2">
      <c r="B14" s="209" t="s">
        <v>4</v>
      </c>
    </row>
    <row r="15" spans="2:15" s="209" customFormat="1" ht="12.75" x14ac:dyDescent="0.2">
      <c r="B15" s="209" t="s">
        <v>5</v>
      </c>
    </row>
    <row r="16" spans="2:15" s="209" customFormat="1" ht="12.75" x14ac:dyDescent="0.2">
      <c r="B16" s="209" t="s">
        <v>6</v>
      </c>
      <c r="D16" s="210"/>
      <c r="E16" s="210"/>
      <c r="F16" s="210"/>
      <c r="G16" s="210"/>
      <c r="H16" s="210"/>
      <c r="I16" s="210"/>
      <c r="J16" s="210"/>
      <c r="K16" s="210"/>
      <c r="L16" s="210"/>
    </row>
    <row r="17" spans="2:13" s="210" customFormat="1" ht="12.75" x14ac:dyDescent="0.2">
      <c r="B17" s="209"/>
      <c r="C17" s="209"/>
      <c r="M17" s="209"/>
    </row>
    <row r="18" spans="2:13" s="210" customFormat="1" ht="12.75" x14ac:dyDescent="0.2">
      <c r="B18" s="210" t="s">
        <v>7</v>
      </c>
    </row>
    <row r="19" spans="2:13" s="210" customFormat="1" ht="12.75" x14ac:dyDescent="0.2">
      <c r="B19" s="211">
        <v>1</v>
      </c>
      <c r="C19" s="209" t="s">
        <v>8</v>
      </c>
      <c r="D19" s="209"/>
      <c r="E19" s="209"/>
      <c r="F19" s="209"/>
      <c r="G19" s="209"/>
      <c r="H19" s="209"/>
      <c r="I19" s="209"/>
      <c r="J19" s="209"/>
      <c r="K19" s="209"/>
      <c r="L19" s="209"/>
    </row>
    <row r="20" spans="2:13" s="209" customFormat="1" ht="12.75" x14ac:dyDescent="0.2">
      <c r="B20" s="212"/>
      <c r="C20" s="209" t="s">
        <v>9</v>
      </c>
      <c r="M20" s="210"/>
    </row>
    <row r="21" spans="2:13" s="209" customFormat="1" ht="12.75" x14ac:dyDescent="0.2">
      <c r="B21" s="211">
        <v>2</v>
      </c>
      <c r="C21" s="209" t="s">
        <v>10</v>
      </c>
    </row>
    <row r="22" spans="2:13" s="209" customFormat="1" ht="12.75" x14ac:dyDescent="0.2">
      <c r="B22" s="211">
        <v>3</v>
      </c>
      <c r="C22" s="209" t="s">
        <v>11</v>
      </c>
    </row>
    <row r="23" spans="2:13" s="209" customFormat="1" ht="12.75" x14ac:dyDescent="0.2">
      <c r="B23" s="211">
        <v>4</v>
      </c>
      <c r="C23" s="209" t="s">
        <v>12</v>
      </c>
    </row>
    <row r="24" spans="2:13" s="209" customFormat="1" ht="12.75" x14ac:dyDescent="0.2">
      <c r="B24" s="211">
        <v>5</v>
      </c>
      <c r="C24" s="209" t="s">
        <v>13</v>
      </c>
      <c r="D24" s="210"/>
      <c r="E24" s="210"/>
      <c r="F24" s="210"/>
      <c r="G24" s="210"/>
      <c r="H24" s="210"/>
      <c r="I24" s="210"/>
      <c r="J24" s="210"/>
      <c r="K24" s="210"/>
      <c r="L24" s="210"/>
    </row>
    <row r="25" spans="2:13" s="210" customFormat="1" ht="12.75" x14ac:dyDescent="0.2">
      <c r="B25" s="211"/>
      <c r="C25" s="209" t="s">
        <v>14</v>
      </c>
      <c r="D25" s="209"/>
      <c r="E25" s="209"/>
      <c r="F25" s="209"/>
      <c r="G25" s="209"/>
      <c r="H25" s="209"/>
      <c r="I25" s="209"/>
      <c r="J25" s="209"/>
      <c r="K25" s="209"/>
      <c r="L25" s="209"/>
      <c r="M25" s="209"/>
    </row>
    <row r="26" spans="2:13" s="209" customFormat="1" ht="12.75" x14ac:dyDescent="0.2">
      <c r="B26" s="211">
        <v>6</v>
      </c>
      <c r="C26" s="209" t="s">
        <v>15</v>
      </c>
      <c r="M26" s="210"/>
    </row>
    <row r="27" spans="2:13" s="209" customFormat="1" ht="12.75" x14ac:dyDescent="0.2">
      <c r="C27" s="209" t="s">
        <v>16</v>
      </c>
    </row>
    <row r="28" spans="2:13" s="209" customFormat="1" ht="12.75" x14ac:dyDescent="0.2"/>
    <row r="29" spans="2:13" s="209" customFormat="1" ht="12.75" x14ac:dyDescent="0.2"/>
    <row r="30" spans="2:13" s="209" customFormat="1" ht="12.75" x14ac:dyDescent="0.2"/>
    <row r="31" spans="2:13" s="209" customFormat="1" ht="12.75" x14ac:dyDescent="0.2">
      <c r="B31" s="210" t="s">
        <v>17</v>
      </c>
      <c r="K31" s="210" t="s">
        <v>18</v>
      </c>
    </row>
    <row r="32" spans="2:13" s="209" customFormat="1" ht="12.75" x14ac:dyDescent="0.2"/>
    <row r="33" spans="1:1" s="209" customFormat="1" ht="12.75" x14ac:dyDescent="0.2"/>
    <row r="34" spans="1:1" s="209" customFormat="1" ht="12.75" customHeight="1" x14ac:dyDescent="0.2"/>
    <row r="35" spans="1:1" s="209" customFormat="1" ht="12.75" x14ac:dyDescent="0.2"/>
    <row r="36" spans="1:1" s="210" customFormat="1" ht="12.75" x14ac:dyDescent="0.2"/>
    <row r="37" spans="1:1" s="209" customFormat="1" ht="12.75" x14ac:dyDescent="0.2">
      <c r="A37" s="211"/>
    </row>
    <row r="38" spans="1:1" s="209" customFormat="1" ht="12.75" x14ac:dyDescent="0.2">
      <c r="A38" s="212"/>
    </row>
    <row r="39" spans="1:1" s="209" customFormat="1" ht="12.75" x14ac:dyDescent="0.2">
      <c r="A39" s="211"/>
    </row>
    <row r="40" spans="1:1" s="209" customFormat="1" ht="12.75" x14ac:dyDescent="0.2">
      <c r="A40" s="211"/>
    </row>
    <row r="41" spans="1:1" s="209" customFormat="1" ht="12.75" x14ac:dyDescent="0.2">
      <c r="A41" s="211"/>
    </row>
    <row r="42" spans="1:1" s="209" customFormat="1" ht="12.75" x14ac:dyDescent="0.2">
      <c r="A42" s="211"/>
    </row>
    <row r="43" spans="1:1" s="209" customFormat="1" ht="12.75" x14ac:dyDescent="0.2">
      <c r="A43" s="211"/>
    </row>
    <row r="44" spans="1:1" s="209" customFormat="1" ht="12.75" x14ac:dyDescent="0.2">
      <c r="A44" s="211"/>
    </row>
    <row r="45" spans="1:1" s="209" customFormat="1" ht="12.75" x14ac:dyDescent="0.2">
      <c r="A45" s="211"/>
    </row>
    <row r="46" spans="1:1" s="209" customFormat="1" ht="12.75" x14ac:dyDescent="0.2">
      <c r="A46" s="211"/>
    </row>
    <row r="47" spans="1:1" s="209" customFormat="1" ht="12.75" x14ac:dyDescent="0.2"/>
  </sheetData>
  <sheetProtection algorithmName="SHA-512" hashValue="rek9x1tgtGxVlQood0FvB6yVEJLw55LjjS35FewVMxMIe7VxvbmyKJ1QMZEsJ6iAzRY+BmjMxwxCX0ZGAOe4kA==" saltValue="8r/X/jT0feMCeAEOFOTz7g==" spinCount="100000" sheet="1" scenarios="1"/>
  <pageMargins left="0.70866141732283472" right="0.70866141732283472" top="0.74803149606299213" bottom="0.74803149606299213" header="0.31496062992125984" footer="0.31496062992125984"/>
  <pageSetup paperSize="9" scale="58"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vt:i4>
      </vt:variant>
    </vt:vector>
  </HeadingPairs>
  <TitlesOfParts>
    <vt:vector size="12" baseType="lpstr">
      <vt:lpstr>QC sheet</vt:lpstr>
      <vt:lpstr>Publishing QC sheet</vt:lpstr>
      <vt:lpstr>Building interactive</vt:lpstr>
      <vt:lpstr>Intro</vt:lpstr>
      <vt:lpstr>Tab2</vt:lpstr>
      <vt:lpstr>Tab3</vt:lpstr>
      <vt:lpstr>Tab4</vt:lpstr>
      <vt:lpstr>InterpretGuide</vt:lpstr>
      <vt:lpstr>CopyingInstruct</vt:lpstr>
      <vt:lpstr>QC_Tab2</vt:lpstr>
      <vt:lpstr>SQL</vt:lpstr>
      <vt:lpstr>'Tab2'!participation_data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2017-02-17T15:46:41Z</dcterms:created>
  <dcterms:modified xsi:type="dcterms:W3CDTF">2018-04-11T13:25:24Z</dcterms:modified>
</cp:coreProperties>
</file>